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saraeldabaa/Desktop/"/>
    </mc:Choice>
  </mc:AlternateContent>
  <xr:revisionPtr revIDLastSave="0" documentId="8_{22107CEE-8FA1-D84A-BB0C-160C8A337ADC}" xr6:coauthVersionLast="47" xr6:coauthVersionMax="47" xr10:uidLastSave="{00000000-0000-0000-0000-000000000000}"/>
  <bookViews>
    <workbookView xWindow="0" yWindow="740" windowWidth="30240" windowHeight="18900" xr2:uid="{DA9EDFD2-368B-A84D-A5DA-2BB5542B7604}"/>
  </bookViews>
  <sheets>
    <sheet name="MH24-25"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8" i="1" s="1"/>
  <c r="H23" i="1"/>
  <c r="L19" i="1"/>
  <c r="H19" i="1"/>
  <c r="K19" i="1" s="1"/>
  <c r="M19" i="1" s="1"/>
  <c r="L18" i="1"/>
  <c r="J18" i="1"/>
  <c r="I18" i="1"/>
  <c r="H18" i="1"/>
  <c r="K18" i="1" s="1"/>
  <c r="M18" i="1" s="1"/>
  <c r="G18" i="1"/>
  <c r="I17" i="1"/>
  <c r="H17" i="1"/>
  <c r="K17" i="1" s="1"/>
  <c r="M17" i="1" s="1"/>
  <c r="M16" i="1"/>
  <c r="H16" i="1"/>
  <c r="K15" i="1"/>
  <c r="M15" i="1" s="1"/>
  <c r="L14" i="1"/>
  <c r="L23" i="1" s="1"/>
  <c r="L28" i="1" s="1"/>
  <c r="K14" i="1"/>
  <c r="J14" i="1"/>
  <c r="H14" i="1"/>
  <c r="K13" i="1"/>
  <c r="M13" i="1" s="1"/>
  <c r="I12" i="1"/>
  <c r="H12" i="1"/>
  <c r="G12" i="1"/>
  <c r="K12" i="1" s="1"/>
  <c r="M12" i="1" s="1"/>
  <c r="J11" i="1"/>
  <c r="H11" i="1"/>
  <c r="G11" i="1"/>
  <c r="K11" i="1" s="1"/>
  <c r="M11" i="1" s="1"/>
  <c r="J10" i="1"/>
  <c r="H10" i="1"/>
  <c r="G10" i="1"/>
  <c r="G23" i="1" s="1"/>
  <c r="G24" i="1" s="1"/>
  <c r="G28" i="1" s="1"/>
  <c r="K9" i="1"/>
  <c r="M9" i="1" s="1"/>
  <c r="J9" i="1"/>
  <c r="H9" i="1"/>
  <c r="L8" i="1"/>
  <c r="H8" i="1"/>
  <c r="K8" i="1" s="1"/>
  <c r="M8" i="1" s="1"/>
  <c r="J7" i="1"/>
  <c r="J23" i="1" s="1"/>
  <c r="J28" i="1" s="1"/>
  <c r="I7" i="1"/>
  <c r="H7" i="1"/>
  <c r="K7" i="1" s="1"/>
  <c r="M6" i="1"/>
  <c r="K6" i="1"/>
  <c r="M7" i="1" l="1"/>
  <c r="M14" i="1"/>
  <c r="K10" i="1"/>
  <c r="M10" i="1" s="1"/>
  <c r="K23" i="1" l="1"/>
  <c r="M23" i="1"/>
</calcChain>
</file>

<file path=xl/sharedStrings.xml><?xml version="1.0" encoding="utf-8"?>
<sst xmlns="http://schemas.openxmlformats.org/spreadsheetml/2006/main" count="77" uniqueCount="67">
  <si>
    <t>Travel and hospitality expenses in Fiscal Year 2024-2025 for:</t>
  </si>
  <si>
    <t>Name</t>
  </si>
  <si>
    <t>Title</t>
  </si>
  <si>
    <t>Date of Travel</t>
  </si>
  <si>
    <t>Purpose</t>
  </si>
  <si>
    <t>Destination</t>
  </si>
  <si>
    <t>Expenses</t>
  </si>
  <si>
    <t>Airfare</t>
  </si>
  <si>
    <t>Other transportation &amp; cost</t>
  </si>
  <si>
    <t>Accommodation</t>
  </si>
  <si>
    <t>Per Diem - Meals and Incidentals</t>
  </si>
  <si>
    <t xml:space="preserve">Total Travel </t>
  </si>
  <si>
    <t>Hospitality</t>
  </si>
  <si>
    <t xml:space="preserve">Total </t>
  </si>
  <si>
    <t>Mohammed Hashim</t>
  </si>
  <si>
    <t>Executive Director</t>
  </si>
  <si>
    <t>Apr 11,2024</t>
  </si>
  <si>
    <t xml:space="preserve">Governor General’s Symposium </t>
  </si>
  <si>
    <t>Ottawa</t>
  </si>
  <si>
    <t xml:space="preserve">Apr 14-19, 2024 </t>
  </si>
  <si>
    <t xml:space="preserve">the Permanent Forum on People of African Descent </t>
  </si>
  <si>
    <t>Geneva</t>
  </si>
  <si>
    <t>May 1-3, 2024</t>
  </si>
  <si>
    <t>Building Bridges announcement with Minister Khera</t>
  </si>
  <si>
    <t xml:space="preserve">May 26-Jun 1, 2024 </t>
  </si>
  <si>
    <t xml:space="preserve">Hate crimes training sessions </t>
  </si>
  <si>
    <t>Victoria/ Vancouver</t>
  </si>
  <si>
    <t xml:space="preserve">Jun 24-26, 2024 </t>
  </si>
  <si>
    <t xml:space="preserve">Portfolio Heads meeting </t>
  </si>
  <si>
    <t>Jul 10-12, 2024</t>
  </si>
  <si>
    <t>Montreal stakeholder engagement</t>
  </si>
  <si>
    <t>Montreal</t>
  </si>
  <si>
    <t>Sep  6-7, 2024</t>
  </si>
  <si>
    <t>Nova Scotia RCMP apology to African Nova Scotians</t>
  </si>
  <si>
    <t>Halifax</t>
  </si>
  <si>
    <t>Sep 23-25, 2024</t>
  </si>
  <si>
    <t>Philanthropic Foundations of Canada Conference and Federal Announcement on Combatting Hate</t>
  </si>
  <si>
    <t>Oct 3-5 ,2024</t>
  </si>
  <si>
    <t xml:space="preserve">Northern Lights Conference </t>
  </si>
  <si>
    <t>Edmonton</t>
  </si>
  <si>
    <t>Oct 9-11,2024</t>
  </si>
  <si>
    <t>ChinatownSolidarity: 2nd Annual U.S. - Canada Chinatown Cultural Preservation &amp; Revitalization Conference</t>
  </si>
  <si>
    <t xml:space="preserve"> NY USA</t>
  </si>
  <si>
    <t xml:space="preserve">The Canadian-Muslim Vote’s (TCMV) Beyond the
Vote National Summit  </t>
  </si>
  <si>
    <t>Nov 11-13, 2024</t>
  </si>
  <si>
    <t>Meeting of the Heads of Canadian Heritage Portfolio Organizations</t>
  </si>
  <si>
    <t>Nov 18-20, 2024</t>
  </si>
  <si>
    <t>The Globe and Mail: a National Town Hall Series &amp; CRRF Board &amp; Committee meetings</t>
  </si>
  <si>
    <t>Dec 8-10, 2024</t>
  </si>
  <si>
    <t xml:space="preserve">Press Conference:Federal Ombudsperson for Victims of Crime Special Report on Access to Justice for Victims of Hate and Meeting with Ministry of Public Safety. </t>
  </si>
  <si>
    <t>Jan 27 ,2025</t>
  </si>
  <si>
    <t>National Black Canadians Summit &amp; CRRF Corporate Business Planning</t>
  </si>
  <si>
    <t>Feb13 ,2025</t>
  </si>
  <si>
    <t xml:space="preserve"> Saskatoon Civic Internship Graduation</t>
  </si>
  <si>
    <t xml:space="preserve"> Saskatoon</t>
  </si>
  <si>
    <t>Feb 4-6,2025</t>
  </si>
  <si>
    <t>Meetings with Ottawa stakeholders including the RCMP Commissioner, Public Safety Ministry, Global Affairs Canada, and Public Prosecution Service of Canada and the Government of Canada's Official Black History Month Celebration for 2025</t>
  </si>
  <si>
    <t>G/L  no:</t>
  </si>
  <si>
    <t>5117</t>
  </si>
  <si>
    <t>5115</t>
  </si>
  <si>
    <t>5116</t>
  </si>
  <si>
    <t xml:space="preserve"> </t>
  </si>
  <si>
    <t>5530</t>
  </si>
  <si>
    <t>Balance: as @ 16.01.2025</t>
  </si>
  <si>
    <t>Difference</t>
  </si>
  <si>
    <t>Reversed on 30.12.2024 - Tour St.John (Refund) Sep 16 &amp; 17</t>
  </si>
  <si>
    <t>Reversed on 30.12.2024 - Tour African Nova scotian (Refund) Sep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</si>
</sst>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 d\,\ yyyy;@"/>
  </numFmts>
  <fonts count="20">
    <font>
      <sz val="11"/>
      <color theme="1"/>
      <name val="Aptos Narrow"/>
      <family val="2"/>
      <scheme val="minor"/>
    </font>
    <font>
      <sz val="11"/>
      <color theme="1"/>
      <name val="Aptos Narrow"/>
      <family val="2"/>
      <scheme val="minor"/>
    </font>
    <font>
      <b/>
      <sz val="14"/>
      <color rgb="FF000000"/>
      <name val="Arial"/>
      <family val="2"/>
    </font>
    <font>
      <b/>
      <sz val="10"/>
      <color theme="0"/>
      <name val="Arial Baltic"/>
    </font>
    <font>
      <sz val="10"/>
      <color theme="1"/>
      <name val="Aptos Narrow"/>
      <family val="2"/>
      <scheme val="minor"/>
    </font>
    <font>
      <b/>
      <sz val="8"/>
      <color theme="0"/>
      <name val="Arial Baltic"/>
    </font>
    <font>
      <b/>
      <sz val="14"/>
      <name val="Arial Baltic"/>
    </font>
    <font>
      <sz val="14"/>
      <color theme="1"/>
      <name val="Aptos Narrow"/>
      <family val="2"/>
      <scheme val="minor"/>
    </font>
    <font>
      <sz val="10"/>
      <color theme="0"/>
      <name val="Aptos Narrow"/>
      <family val="2"/>
      <scheme val="minor"/>
    </font>
    <font>
      <sz val="8"/>
      <color theme="1"/>
      <name val="Aptos Narrow"/>
      <family val="2"/>
      <scheme val="minor"/>
    </font>
    <font>
      <b/>
      <sz val="8"/>
      <name val="Aptos Narrow"/>
      <family val="2"/>
      <scheme val="minor"/>
    </font>
    <font>
      <b/>
      <sz val="9"/>
      <name val="Aptos Narrow"/>
      <family val="2"/>
      <scheme val="minor"/>
    </font>
    <font>
      <b/>
      <sz val="10"/>
      <color rgb="FF0070C0"/>
      <name val="Arial Baltic"/>
    </font>
    <font>
      <b/>
      <sz val="10"/>
      <color theme="1"/>
      <name val="Aptos Narrow"/>
      <family val="2"/>
      <scheme val="minor"/>
    </font>
    <font>
      <sz val="8"/>
      <color rgb="FF000000"/>
      <name val="Arial Baltic"/>
    </font>
    <font>
      <sz val="8"/>
      <color rgb="FF000000"/>
      <name val="Arial"/>
      <family val="2"/>
    </font>
    <font>
      <sz val="8"/>
      <color theme="1"/>
      <name val="Arial"/>
      <family val="2"/>
    </font>
    <font>
      <sz val="8"/>
      <name val="Arial"/>
      <family val="2"/>
    </font>
    <font>
      <b/>
      <sz val="8"/>
      <color rgb="FF000000"/>
      <name val="Arial"/>
      <family val="2"/>
    </font>
    <font>
      <b/>
      <sz val="8"/>
      <color theme="1"/>
      <name val="Arial"/>
      <family val="2"/>
    </font>
  </fonts>
  <fills count="6">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6" tint="0.59999389629810485"/>
        <bgColor indexed="64"/>
      </patternFill>
    </fill>
    <fill>
      <patternFill patternType="solid">
        <fgColor theme="9" tint="0.79998168889431442"/>
        <bgColor indexed="64"/>
      </patternFill>
    </fill>
  </fills>
  <borders count="26">
    <border>
      <left/>
      <right/>
      <top/>
      <bottom/>
      <diagonal/>
    </border>
    <border>
      <left style="medium">
        <color theme="5"/>
      </left>
      <right style="medium">
        <color theme="5"/>
      </right>
      <top style="medium">
        <color theme="5"/>
      </top>
      <bottom/>
      <diagonal/>
    </border>
    <border>
      <left style="medium">
        <color theme="5"/>
      </left>
      <right/>
      <top style="medium">
        <color theme="5"/>
      </top>
      <bottom/>
      <diagonal/>
    </border>
    <border>
      <left/>
      <right style="medium">
        <color theme="5"/>
      </right>
      <top style="medium">
        <color theme="5"/>
      </top>
      <bottom/>
      <diagonal/>
    </border>
    <border>
      <left/>
      <right/>
      <top style="medium">
        <color theme="5"/>
      </top>
      <bottom/>
      <diagonal/>
    </border>
    <border>
      <left style="medium">
        <color theme="5"/>
      </left>
      <right style="medium">
        <color theme="5"/>
      </right>
      <top/>
      <bottom style="medium">
        <color theme="5"/>
      </bottom>
      <diagonal/>
    </border>
    <border>
      <left style="medium">
        <color theme="5"/>
      </left>
      <right/>
      <top/>
      <bottom style="medium">
        <color theme="5"/>
      </bottom>
      <diagonal/>
    </border>
    <border>
      <left/>
      <right style="medium">
        <color theme="5"/>
      </right>
      <top/>
      <bottom style="medium">
        <color theme="5"/>
      </bottom>
      <diagonal/>
    </border>
    <border>
      <left style="medium">
        <color theme="5"/>
      </left>
      <right style="thin">
        <color indexed="64"/>
      </right>
      <top style="medium">
        <color theme="5"/>
      </top>
      <bottom style="medium">
        <color theme="5"/>
      </bottom>
      <diagonal/>
    </border>
    <border>
      <left style="thin">
        <color indexed="64"/>
      </left>
      <right style="thin">
        <color indexed="64"/>
      </right>
      <top style="medium">
        <color theme="5"/>
      </top>
      <bottom style="medium">
        <color theme="5"/>
      </bottom>
      <diagonal/>
    </border>
    <border>
      <left style="thin">
        <color indexed="64"/>
      </left>
      <right style="medium">
        <color theme="5"/>
      </right>
      <top style="medium">
        <color theme="5"/>
      </top>
      <bottom style="medium">
        <color theme="5"/>
      </bottom>
      <diagonal/>
    </border>
    <border>
      <left/>
      <right/>
      <top style="medium">
        <color theme="5"/>
      </top>
      <bottom style="thin">
        <color rgb="FFFF0000"/>
      </bottom>
      <diagonal/>
    </border>
    <border>
      <left style="thin">
        <color rgb="FFFF0000"/>
      </left>
      <right style="thin">
        <color rgb="FFCE2908"/>
      </right>
      <top style="thin">
        <color rgb="FFFF0000"/>
      </top>
      <bottom style="medium">
        <color theme="9" tint="-0.249977111117893"/>
      </bottom>
      <diagonal/>
    </border>
    <border>
      <left/>
      <right/>
      <top/>
      <bottom style="medium">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rgb="FFFF0000"/>
      </left>
      <right/>
      <top/>
      <bottom/>
      <diagonal/>
    </border>
    <border>
      <left style="thin">
        <color theme="9" tint="-0.249977111117893"/>
      </left>
      <right style="thin">
        <color theme="9" tint="-0.249977111117893"/>
      </right>
      <top/>
      <bottom style="thin">
        <color theme="9" tint="-0.249977111117893"/>
      </bottom>
      <diagonal/>
    </border>
    <border>
      <left style="thin">
        <color rgb="FFCE2908"/>
      </left>
      <right/>
      <top/>
      <bottom/>
      <diagonal/>
    </border>
    <border>
      <left/>
      <right style="thin">
        <color theme="9" tint="-0.249977111117893"/>
      </right>
      <top/>
      <bottom/>
      <diagonal/>
    </border>
    <border>
      <left style="thin">
        <color rgb="FFCE2908"/>
      </left>
      <right/>
      <top/>
      <bottom style="thin">
        <color rgb="FFCE2908"/>
      </bottom>
      <diagonal/>
    </border>
    <border>
      <left/>
      <right/>
      <top/>
      <bottom style="thin">
        <color rgb="FFCE2908"/>
      </bottom>
      <diagonal/>
    </border>
    <border>
      <left/>
      <right style="thin">
        <color theme="9" tint="-0.249977111117893"/>
      </right>
      <top/>
      <bottom style="thin">
        <color rgb="FFCE2908"/>
      </bottom>
      <diagonal/>
    </border>
    <border>
      <left style="thin">
        <color rgb="FFCE2908"/>
      </left>
      <right/>
      <top style="thin">
        <color rgb="FFCE2908"/>
      </top>
      <bottom style="thin">
        <color rgb="FFCE2908"/>
      </bottom>
      <diagonal/>
    </border>
    <border>
      <left/>
      <right/>
      <top style="thin">
        <color rgb="FFCE2908"/>
      </top>
      <bottom style="thin">
        <color rgb="FFCE2908"/>
      </bottom>
      <diagonal/>
    </border>
    <border>
      <left/>
      <right style="thin">
        <color theme="9" tint="-0.499984740745262"/>
      </right>
      <top style="thin">
        <color rgb="FFCE2908"/>
      </top>
      <bottom style="thin">
        <color rgb="FFCE2908"/>
      </bottom>
      <diagonal/>
    </border>
    <border>
      <left/>
      <right style="thin">
        <color theme="9" tint="-0.249977111117893"/>
      </right>
      <top style="thin">
        <color theme="9" tint="-0.249977111117893"/>
      </top>
      <bottom style="thin">
        <color theme="9" tint="-0.249977111117893"/>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2" fillId="0" borderId="0" xfId="0" applyFont="1" applyAlignment="1">
      <alignment vertical="center" wrapText="1"/>
    </xf>
    <xf numFmtId="0" fontId="0" fillId="0" borderId="0" xfId="0" applyAlignment="1">
      <alignment wrapText="1"/>
    </xf>
    <xf numFmtId="0" fontId="0" fillId="0" borderId="0" xfId="0" applyAlignment="1">
      <alignment horizontal="center" wrapText="1"/>
    </xf>
    <xf numFmtId="3" fontId="0" fillId="0" borderId="0" xfId="0" applyNumberFormat="1" applyAlignment="1">
      <alignment wrapText="1"/>
    </xf>
    <xf numFmtId="3" fontId="2" fillId="0" borderId="0" xfId="0" applyNumberFormat="1" applyFont="1" applyAlignment="1">
      <alignment vertical="center" wrapText="1"/>
    </xf>
    <xf numFmtId="0" fontId="2" fillId="0" borderId="0" xfId="0" applyFont="1" applyAlignment="1">
      <alignment horizontal="left"/>
    </xf>
    <xf numFmtId="0" fontId="2" fillId="0" borderId="0" xfId="0" applyFont="1" applyAlignment="1">
      <alignment horizontal="center"/>
    </xf>
    <xf numFmtId="3" fontId="2" fillId="0" borderId="0" xfId="0" applyNumberFormat="1" applyFont="1" applyAlignment="1">
      <alignment horizontal="left"/>
    </xf>
    <xf numFmtId="3" fontId="0" fillId="0" borderId="0" xfId="0" applyNumberForma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3" fontId="7" fillId="3" borderId="4" xfId="0" applyNumberFormat="1" applyFont="1" applyFill="1" applyBorder="1" applyAlignment="1">
      <alignment horizontal="center" vertical="center" wrapText="1"/>
    </xf>
    <xf numFmtId="3" fontId="7" fillId="3" borderId="3"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3" fontId="10" fillId="3" borderId="8" xfId="0" applyNumberFormat="1" applyFont="1" applyFill="1" applyBorder="1" applyAlignment="1">
      <alignment horizontal="center" vertical="center"/>
    </xf>
    <xf numFmtId="3" fontId="10" fillId="3" borderId="9" xfId="0" applyNumberFormat="1" applyFont="1" applyFill="1" applyBorder="1" applyAlignment="1">
      <alignment horizontal="center" vertical="center" wrapText="1"/>
    </xf>
    <xf numFmtId="3" fontId="10" fillId="3" borderId="9"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wrapText="1"/>
    </xf>
    <xf numFmtId="3" fontId="11" fillId="3" borderId="10" xfId="0" applyNumberFormat="1" applyFont="1" applyFill="1" applyBorder="1" applyAlignment="1">
      <alignment horizontal="center" vertical="center" wrapText="1"/>
    </xf>
    <xf numFmtId="0" fontId="4" fillId="0" borderId="11" xfId="0" applyFont="1" applyBorder="1"/>
    <xf numFmtId="0" fontId="12" fillId="0" borderId="11" xfId="0" applyFont="1" applyBorder="1" applyAlignment="1">
      <alignment horizontal="left"/>
    </xf>
    <xf numFmtId="0" fontId="12" fillId="0" borderId="4" xfId="0" applyFont="1" applyBorder="1" applyAlignment="1">
      <alignment horizontal="left"/>
    </xf>
    <xf numFmtId="0" fontId="12" fillId="0" borderId="4" xfId="0" applyFont="1" applyBorder="1" applyAlignment="1">
      <alignment horizontal="center"/>
    </xf>
    <xf numFmtId="3" fontId="12" fillId="0" borderId="4" xfId="0" applyNumberFormat="1" applyFont="1" applyBorder="1" applyAlignment="1">
      <alignment horizontal="left"/>
    </xf>
    <xf numFmtId="3" fontId="13" fillId="0" borderId="4" xfId="0" applyNumberFormat="1" applyFont="1" applyBorder="1"/>
    <xf numFmtId="0" fontId="12" fillId="0" borderId="12" xfId="0" applyFont="1" applyBorder="1" applyAlignment="1">
      <alignment horizontal="left" wrapText="1"/>
    </xf>
    <xf numFmtId="0" fontId="12" fillId="0" borderId="13" xfId="0" applyFont="1" applyBorder="1" applyAlignment="1">
      <alignment horizontal="left" wrapText="1"/>
    </xf>
    <xf numFmtId="164" fontId="14" fillId="0" borderId="14" xfId="0" applyNumberFormat="1" applyFont="1" applyBorder="1" applyAlignment="1">
      <alignment horizontal="left"/>
    </xf>
    <xf numFmtId="0" fontId="15" fillId="0" borderId="14" xfId="0" applyFont="1" applyBorder="1" applyAlignment="1">
      <alignment horizontal="left" wrapText="1"/>
    </xf>
    <xf numFmtId="0" fontId="15" fillId="0" borderId="14" xfId="0" applyFont="1" applyBorder="1" applyAlignment="1">
      <alignment horizontal="center" wrapText="1"/>
    </xf>
    <xf numFmtId="3" fontId="15" fillId="0" borderId="14" xfId="0" applyNumberFormat="1" applyFont="1" applyBorder="1" applyAlignment="1">
      <alignment horizontal="right" wrapText="1"/>
    </xf>
    <xf numFmtId="43" fontId="15" fillId="0" borderId="14" xfId="1" applyFont="1" applyBorder="1" applyAlignment="1">
      <alignment horizontal="right" wrapText="1"/>
    </xf>
    <xf numFmtId="3" fontId="16" fillId="0" borderId="14" xfId="0" applyNumberFormat="1" applyFont="1" applyBorder="1" applyAlignment="1">
      <alignment horizontal="right"/>
    </xf>
    <xf numFmtId="3" fontId="16" fillId="0" borderId="14" xfId="0" applyNumberFormat="1" applyFont="1" applyBorder="1"/>
    <xf numFmtId="0" fontId="12" fillId="0" borderId="15" xfId="0" applyFont="1" applyBorder="1" applyAlignment="1">
      <alignment horizontal="left" wrapText="1"/>
    </xf>
    <xf numFmtId="0" fontId="12" fillId="0" borderId="0" xfId="0" applyFont="1" applyAlignment="1">
      <alignment horizontal="left" wrapText="1"/>
    </xf>
    <xf numFmtId="164" fontId="14" fillId="0" borderId="16" xfId="0" applyNumberFormat="1" applyFont="1" applyBorder="1" applyAlignment="1">
      <alignment horizontal="left"/>
    </xf>
    <xf numFmtId="0" fontId="4" fillId="0" borderId="17" xfId="0" applyFont="1" applyBorder="1" applyAlignment="1">
      <alignment wrapText="1"/>
    </xf>
    <xf numFmtId="0" fontId="4" fillId="0" borderId="0" xfId="0" applyFont="1" applyAlignment="1">
      <alignment wrapText="1"/>
    </xf>
    <xf numFmtId="3" fontId="17" fillId="0" borderId="14" xfId="0" applyNumberFormat="1" applyFont="1" applyBorder="1" applyAlignment="1">
      <alignment horizontal="right" wrapText="1"/>
    </xf>
    <xf numFmtId="0" fontId="4" fillId="0" borderId="18" xfId="0" applyFont="1" applyBorder="1" applyAlignment="1">
      <alignment wrapText="1"/>
    </xf>
    <xf numFmtId="0" fontId="4" fillId="0" borderId="19" xfId="0" applyFont="1" applyBorder="1" applyAlignment="1">
      <alignment wrapText="1"/>
    </xf>
    <xf numFmtId="0" fontId="4" fillId="0" borderId="20" xfId="0" applyFont="1" applyBorder="1" applyAlignment="1">
      <alignment wrapText="1"/>
    </xf>
    <xf numFmtId="0" fontId="4" fillId="0" borderId="21" xfId="0" applyFont="1" applyBorder="1" applyAlignment="1">
      <alignment wrapText="1"/>
    </xf>
    <xf numFmtId="0" fontId="4" fillId="0" borderId="22" xfId="0" applyFont="1" applyBorder="1" applyAlignment="1">
      <alignment wrapText="1"/>
    </xf>
    <xf numFmtId="0" fontId="4" fillId="0" borderId="23" xfId="0" applyFont="1" applyBorder="1" applyAlignment="1">
      <alignment wrapText="1"/>
    </xf>
    <xf numFmtId="0" fontId="4" fillId="0" borderId="24" xfId="0" applyFont="1" applyBorder="1" applyAlignment="1">
      <alignment wrapText="1"/>
    </xf>
    <xf numFmtId="0" fontId="15" fillId="0" borderId="25" xfId="0" applyFont="1" applyBorder="1" applyAlignment="1">
      <alignment horizontal="left"/>
    </xf>
    <xf numFmtId="0" fontId="18" fillId="0" borderId="14" xfId="0" applyFont="1" applyBorder="1" applyAlignment="1">
      <alignment horizontal="left"/>
    </xf>
    <xf numFmtId="0" fontId="18" fillId="0" borderId="14" xfId="0" applyFont="1" applyBorder="1" applyAlignment="1">
      <alignment horizontal="center"/>
    </xf>
    <xf numFmtId="3" fontId="19" fillId="0" borderId="14" xfId="0" applyNumberFormat="1" applyFont="1" applyBorder="1" applyAlignment="1">
      <alignment horizontal="right"/>
    </xf>
    <xf numFmtId="3" fontId="19" fillId="0" borderId="14" xfId="0" applyNumberFormat="1" applyFont="1" applyBorder="1"/>
    <xf numFmtId="0" fontId="15" fillId="0" borderId="0" xfId="0" applyFont="1" applyAlignment="1">
      <alignment horizontal="left"/>
    </xf>
    <xf numFmtId="0" fontId="18" fillId="0" borderId="0" xfId="0" applyFont="1" applyAlignment="1">
      <alignment horizontal="left"/>
    </xf>
    <xf numFmtId="0" fontId="18" fillId="0" borderId="0" xfId="0" applyFont="1" applyAlignment="1">
      <alignment horizontal="center"/>
    </xf>
    <xf numFmtId="3" fontId="9" fillId="0" borderId="0" xfId="0" applyNumberFormat="1" applyFont="1" applyAlignment="1">
      <alignment horizontal="center"/>
    </xf>
    <xf numFmtId="3" fontId="19" fillId="0" borderId="0" xfId="0" applyNumberFormat="1" applyFont="1" applyAlignment="1">
      <alignment horizontal="right"/>
    </xf>
    <xf numFmtId="3" fontId="19" fillId="0" borderId="0" xfId="0" applyNumberFormat="1" applyFont="1"/>
    <xf numFmtId="3" fontId="9" fillId="0" borderId="0" xfId="0" applyNumberFormat="1" applyFont="1" applyAlignment="1">
      <alignment horizontal="center"/>
    </xf>
    <xf numFmtId="0" fontId="9" fillId="0" borderId="0" xfId="0" applyFont="1"/>
    <xf numFmtId="0" fontId="9" fillId="0" borderId="0" xfId="0" applyFont="1" applyAlignment="1">
      <alignment horizontal="center"/>
    </xf>
    <xf numFmtId="0" fontId="9" fillId="4" borderId="0" xfId="0" quotePrefix="1" applyFont="1" applyFill="1" applyAlignment="1">
      <alignment horizontal="center"/>
    </xf>
    <xf numFmtId="0" fontId="9" fillId="4" borderId="0" xfId="0" applyFont="1" applyFill="1" applyAlignment="1">
      <alignment horizontal="center"/>
    </xf>
    <xf numFmtId="3" fontId="9" fillId="4" borderId="0" xfId="0" quotePrefix="1" applyNumberFormat="1" applyFont="1" applyFill="1" applyAlignment="1">
      <alignment horizontal="center"/>
    </xf>
    <xf numFmtId="3" fontId="9" fillId="0" borderId="0" xfId="0" applyNumberFormat="1" applyFont="1"/>
    <xf numFmtId="3" fontId="9" fillId="5" borderId="0" xfId="0" applyNumberFormat="1" applyFont="1" applyFill="1" applyAlignment="1">
      <alignment horizontal="center"/>
    </xf>
    <xf numFmtId="3" fontId="9" fillId="5" borderId="0" xfId="0" applyNumberFormat="1" applyFont="1" applyFill="1" applyAlignment="1">
      <alignment horizontal="center"/>
    </xf>
    <xf numFmtId="0" fontId="0" fillId="0" borderId="0" xfId="0"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6C896-F418-F541-86A3-7B96B43FE59B}">
  <dimension ref="A1:M54"/>
  <sheetViews>
    <sheetView tabSelected="1" topLeftCell="A8" zoomScale="130" zoomScaleNormal="130" workbookViewId="0">
      <selection activeCell="H22" sqref="H22"/>
    </sheetView>
  </sheetViews>
  <sheetFormatPr baseColWidth="10" defaultRowHeight="15"/>
  <cols>
    <col min="1" max="1" width="13.33203125" customWidth="1"/>
    <col min="2" max="2" width="2.6640625" customWidth="1"/>
    <col min="3" max="3" width="13.83203125" customWidth="1"/>
    <col min="4" max="4" width="18.5" customWidth="1"/>
    <col min="5" max="5" width="34.33203125" customWidth="1"/>
    <col min="6" max="6" width="9.83203125" style="75" customWidth="1"/>
    <col min="7" max="7" width="7.5" style="9" customWidth="1"/>
    <col min="8" max="8" width="10.33203125" style="9" customWidth="1"/>
    <col min="9" max="9" width="11" style="9" customWidth="1"/>
    <col min="10" max="11" width="9.1640625" style="9" customWidth="1"/>
    <col min="12" max="12" width="10.6640625" style="9" customWidth="1"/>
    <col min="13" max="13" width="9.1640625" style="9" customWidth="1"/>
    <col min="14" max="14" width="8.83203125" customWidth="1"/>
    <col min="15" max="15" width="18.1640625" bestFit="1" customWidth="1"/>
    <col min="16" max="16" width="18.33203125" customWidth="1"/>
    <col min="17" max="256" width="8.83203125" customWidth="1"/>
    <col min="257" max="257" width="13.33203125" customWidth="1"/>
    <col min="258" max="258" width="2.6640625" customWidth="1"/>
    <col min="259" max="259" width="13.83203125" customWidth="1"/>
    <col min="260" max="260" width="18.5" customWidth="1"/>
    <col min="261" max="261" width="34.33203125" customWidth="1"/>
    <col min="262" max="262" width="9.83203125" customWidth="1"/>
    <col min="263" max="263" width="7.5" customWidth="1"/>
    <col min="264" max="264" width="10.33203125" customWidth="1"/>
    <col min="265" max="265" width="11" customWidth="1"/>
    <col min="266" max="267" width="9.1640625" customWidth="1"/>
    <col min="268" max="268" width="10.6640625" customWidth="1"/>
    <col min="269" max="269" width="9.1640625" customWidth="1"/>
    <col min="270" max="270" width="8.83203125" customWidth="1"/>
    <col min="271" max="271" width="18.1640625" bestFit="1" customWidth="1"/>
    <col min="272" max="272" width="18.33203125" customWidth="1"/>
    <col min="273" max="512" width="8.83203125" customWidth="1"/>
    <col min="513" max="513" width="13.33203125" customWidth="1"/>
    <col min="514" max="514" width="2.6640625" customWidth="1"/>
    <col min="515" max="515" width="13.83203125" customWidth="1"/>
    <col min="516" max="516" width="18.5" customWidth="1"/>
    <col min="517" max="517" width="34.33203125" customWidth="1"/>
    <col min="518" max="518" width="9.83203125" customWidth="1"/>
    <col min="519" max="519" width="7.5" customWidth="1"/>
    <col min="520" max="520" width="10.33203125" customWidth="1"/>
    <col min="521" max="521" width="11" customWidth="1"/>
    <col min="522" max="523" width="9.1640625" customWidth="1"/>
    <col min="524" max="524" width="10.6640625" customWidth="1"/>
    <col min="525" max="525" width="9.1640625" customWidth="1"/>
    <col min="526" max="526" width="8.83203125" customWidth="1"/>
    <col min="527" max="527" width="18.1640625" bestFit="1" customWidth="1"/>
    <col min="528" max="528" width="18.33203125" customWidth="1"/>
    <col min="529" max="768" width="8.83203125" customWidth="1"/>
    <col min="769" max="769" width="13.33203125" customWidth="1"/>
    <col min="770" max="770" width="2.6640625" customWidth="1"/>
    <col min="771" max="771" width="13.83203125" customWidth="1"/>
    <col min="772" max="772" width="18.5" customWidth="1"/>
    <col min="773" max="773" width="34.33203125" customWidth="1"/>
    <col min="774" max="774" width="9.83203125" customWidth="1"/>
    <col min="775" max="775" width="7.5" customWidth="1"/>
    <col min="776" max="776" width="10.33203125" customWidth="1"/>
    <col min="777" max="777" width="11" customWidth="1"/>
    <col min="778" max="779" width="9.1640625" customWidth="1"/>
    <col min="780" max="780" width="10.6640625" customWidth="1"/>
    <col min="781" max="781" width="9.1640625" customWidth="1"/>
    <col min="782" max="782" width="8.83203125" customWidth="1"/>
    <col min="783" max="783" width="18.1640625" bestFit="1" customWidth="1"/>
    <col min="784" max="784" width="18.33203125" customWidth="1"/>
    <col min="785" max="1024" width="8.83203125" customWidth="1"/>
    <col min="1025" max="1025" width="13.33203125" customWidth="1"/>
    <col min="1026" max="1026" width="2.6640625" customWidth="1"/>
    <col min="1027" max="1027" width="13.83203125" customWidth="1"/>
    <col min="1028" max="1028" width="18.5" customWidth="1"/>
    <col min="1029" max="1029" width="34.33203125" customWidth="1"/>
    <col min="1030" max="1030" width="9.83203125" customWidth="1"/>
    <col min="1031" max="1031" width="7.5" customWidth="1"/>
    <col min="1032" max="1032" width="10.33203125" customWidth="1"/>
    <col min="1033" max="1033" width="11" customWidth="1"/>
    <col min="1034" max="1035" width="9.1640625" customWidth="1"/>
    <col min="1036" max="1036" width="10.6640625" customWidth="1"/>
    <col min="1037" max="1037" width="9.1640625" customWidth="1"/>
    <col min="1038" max="1038" width="8.83203125" customWidth="1"/>
    <col min="1039" max="1039" width="18.1640625" bestFit="1" customWidth="1"/>
    <col min="1040" max="1040" width="18.33203125" customWidth="1"/>
    <col min="1041" max="1280" width="8.83203125" customWidth="1"/>
    <col min="1281" max="1281" width="13.33203125" customWidth="1"/>
    <col min="1282" max="1282" width="2.6640625" customWidth="1"/>
    <col min="1283" max="1283" width="13.83203125" customWidth="1"/>
    <col min="1284" max="1284" width="18.5" customWidth="1"/>
    <col min="1285" max="1285" width="34.33203125" customWidth="1"/>
    <col min="1286" max="1286" width="9.83203125" customWidth="1"/>
    <col min="1287" max="1287" width="7.5" customWidth="1"/>
    <col min="1288" max="1288" width="10.33203125" customWidth="1"/>
    <col min="1289" max="1289" width="11" customWidth="1"/>
    <col min="1290" max="1291" width="9.1640625" customWidth="1"/>
    <col min="1292" max="1292" width="10.6640625" customWidth="1"/>
    <col min="1293" max="1293" width="9.1640625" customWidth="1"/>
    <col min="1294" max="1294" width="8.83203125" customWidth="1"/>
    <col min="1295" max="1295" width="18.1640625" bestFit="1" customWidth="1"/>
    <col min="1296" max="1296" width="18.33203125" customWidth="1"/>
    <col min="1297" max="1536" width="8.83203125" customWidth="1"/>
    <col min="1537" max="1537" width="13.33203125" customWidth="1"/>
    <col min="1538" max="1538" width="2.6640625" customWidth="1"/>
    <col min="1539" max="1539" width="13.83203125" customWidth="1"/>
    <col min="1540" max="1540" width="18.5" customWidth="1"/>
    <col min="1541" max="1541" width="34.33203125" customWidth="1"/>
    <col min="1542" max="1542" width="9.83203125" customWidth="1"/>
    <col min="1543" max="1543" width="7.5" customWidth="1"/>
    <col min="1544" max="1544" width="10.33203125" customWidth="1"/>
    <col min="1545" max="1545" width="11" customWidth="1"/>
    <col min="1546" max="1547" width="9.1640625" customWidth="1"/>
    <col min="1548" max="1548" width="10.6640625" customWidth="1"/>
    <col min="1549" max="1549" width="9.1640625" customWidth="1"/>
    <col min="1550" max="1550" width="8.83203125" customWidth="1"/>
    <col min="1551" max="1551" width="18.1640625" bestFit="1" customWidth="1"/>
    <col min="1552" max="1552" width="18.33203125" customWidth="1"/>
    <col min="1553" max="1792" width="8.83203125" customWidth="1"/>
    <col min="1793" max="1793" width="13.33203125" customWidth="1"/>
    <col min="1794" max="1794" width="2.6640625" customWidth="1"/>
    <col min="1795" max="1795" width="13.83203125" customWidth="1"/>
    <col min="1796" max="1796" width="18.5" customWidth="1"/>
    <col min="1797" max="1797" width="34.33203125" customWidth="1"/>
    <col min="1798" max="1798" width="9.83203125" customWidth="1"/>
    <col min="1799" max="1799" width="7.5" customWidth="1"/>
    <col min="1800" max="1800" width="10.33203125" customWidth="1"/>
    <col min="1801" max="1801" width="11" customWidth="1"/>
    <col min="1802" max="1803" width="9.1640625" customWidth="1"/>
    <col min="1804" max="1804" width="10.6640625" customWidth="1"/>
    <col min="1805" max="1805" width="9.1640625" customWidth="1"/>
    <col min="1806" max="1806" width="8.83203125" customWidth="1"/>
    <col min="1807" max="1807" width="18.1640625" bestFit="1" customWidth="1"/>
    <col min="1808" max="1808" width="18.33203125" customWidth="1"/>
    <col min="1809" max="2048" width="8.83203125" customWidth="1"/>
    <col min="2049" max="2049" width="13.33203125" customWidth="1"/>
    <col min="2050" max="2050" width="2.6640625" customWidth="1"/>
    <col min="2051" max="2051" width="13.83203125" customWidth="1"/>
    <col min="2052" max="2052" width="18.5" customWidth="1"/>
    <col min="2053" max="2053" width="34.33203125" customWidth="1"/>
    <col min="2054" max="2054" width="9.83203125" customWidth="1"/>
    <col min="2055" max="2055" width="7.5" customWidth="1"/>
    <col min="2056" max="2056" width="10.33203125" customWidth="1"/>
    <col min="2057" max="2057" width="11" customWidth="1"/>
    <col min="2058" max="2059" width="9.1640625" customWidth="1"/>
    <col min="2060" max="2060" width="10.6640625" customWidth="1"/>
    <col min="2061" max="2061" width="9.1640625" customWidth="1"/>
    <col min="2062" max="2062" width="8.83203125" customWidth="1"/>
    <col min="2063" max="2063" width="18.1640625" bestFit="1" customWidth="1"/>
    <col min="2064" max="2064" width="18.33203125" customWidth="1"/>
    <col min="2065" max="2304" width="8.83203125" customWidth="1"/>
    <col min="2305" max="2305" width="13.33203125" customWidth="1"/>
    <col min="2306" max="2306" width="2.6640625" customWidth="1"/>
    <col min="2307" max="2307" width="13.83203125" customWidth="1"/>
    <col min="2308" max="2308" width="18.5" customWidth="1"/>
    <col min="2309" max="2309" width="34.33203125" customWidth="1"/>
    <col min="2310" max="2310" width="9.83203125" customWidth="1"/>
    <col min="2311" max="2311" width="7.5" customWidth="1"/>
    <col min="2312" max="2312" width="10.33203125" customWidth="1"/>
    <col min="2313" max="2313" width="11" customWidth="1"/>
    <col min="2314" max="2315" width="9.1640625" customWidth="1"/>
    <col min="2316" max="2316" width="10.6640625" customWidth="1"/>
    <col min="2317" max="2317" width="9.1640625" customWidth="1"/>
    <col min="2318" max="2318" width="8.83203125" customWidth="1"/>
    <col min="2319" max="2319" width="18.1640625" bestFit="1" customWidth="1"/>
    <col min="2320" max="2320" width="18.33203125" customWidth="1"/>
    <col min="2321" max="2560" width="8.83203125" customWidth="1"/>
    <col min="2561" max="2561" width="13.33203125" customWidth="1"/>
    <col min="2562" max="2562" width="2.6640625" customWidth="1"/>
    <col min="2563" max="2563" width="13.83203125" customWidth="1"/>
    <col min="2564" max="2564" width="18.5" customWidth="1"/>
    <col min="2565" max="2565" width="34.33203125" customWidth="1"/>
    <col min="2566" max="2566" width="9.83203125" customWidth="1"/>
    <col min="2567" max="2567" width="7.5" customWidth="1"/>
    <col min="2568" max="2568" width="10.33203125" customWidth="1"/>
    <col min="2569" max="2569" width="11" customWidth="1"/>
    <col min="2570" max="2571" width="9.1640625" customWidth="1"/>
    <col min="2572" max="2572" width="10.6640625" customWidth="1"/>
    <col min="2573" max="2573" width="9.1640625" customWidth="1"/>
    <col min="2574" max="2574" width="8.83203125" customWidth="1"/>
    <col min="2575" max="2575" width="18.1640625" bestFit="1" customWidth="1"/>
    <col min="2576" max="2576" width="18.33203125" customWidth="1"/>
    <col min="2577" max="2816" width="8.83203125" customWidth="1"/>
    <col min="2817" max="2817" width="13.33203125" customWidth="1"/>
    <col min="2818" max="2818" width="2.6640625" customWidth="1"/>
    <col min="2819" max="2819" width="13.83203125" customWidth="1"/>
    <col min="2820" max="2820" width="18.5" customWidth="1"/>
    <col min="2821" max="2821" width="34.33203125" customWidth="1"/>
    <col min="2822" max="2822" width="9.83203125" customWidth="1"/>
    <col min="2823" max="2823" width="7.5" customWidth="1"/>
    <col min="2824" max="2824" width="10.33203125" customWidth="1"/>
    <col min="2825" max="2825" width="11" customWidth="1"/>
    <col min="2826" max="2827" width="9.1640625" customWidth="1"/>
    <col min="2828" max="2828" width="10.6640625" customWidth="1"/>
    <col min="2829" max="2829" width="9.1640625" customWidth="1"/>
    <col min="2830" max="2830" width="8.83203125" customWidth="1"/>
    <col min="2831" max="2831" width="18.1640625" bestFit="1" customWidth="1"/>
    <col min="2832" max="2832" width="18.33203125" customWidth="1"/>
    <col min="2833" max="3072" width="8.83203125" customWidth="1"/>
    <col min="3073" max="3073" width="13.33203125" customWidth="1"/>
    <col min="3074" max="3074" width="2.6640625" customWidth="1"/>
    <col min="3075" max="3075" width="13.83203125" customWidth="1"/>
    <col min="3076" max="3076" width="18.5" customWidth="1"/>
    <col min="3077" max="3077" width="34.33203125" customWidth="1"/>
    <col min="3078" max="3078" width="9.83203125" customWidth="1"/>
    <col min="3079" max="3079" width="7.5" customWidth="1"/>
    <col min="3080" max="3080" width="10.33203125" customWidth="1"/>
    <col min="3081" max="3081" width="11" customWidth="1"/>
    <col min="3082" max="3083" width="9.1640625" customWidth="1"/>
    <col min="3084" max="3084" width="10.6640625" customWidth="1"/>
    <col min="3085" max="3085" width="9.1640625" customWidth="1"/>
    <col min="3086" max="3086" width="8.83203125" customWidth="1"/>
    <col min="3087" max="3087" width="18.1640625" bestFit="1" customWidth="1"/>
    <col min="3088" max="3088" width="18.33203125" customWidth="1"/>
    <col min="3089" max="3328" width="8.83203125" customWidth="1"/>
    <col min="3329" max="3329" width="13.33203125" customWidth="1"/>
    <col min="3330" max="3330" width="2.6640625" customWidth="1"/>
    <col min="3331" max="3331" width="13.83203125" customWidth="1"/>
    <col min="3332" max="3332" width="18.5" customWidth="1"/>
    <col min="3333" max="3333" width="34.33203125" customWidth="1"/>
    <col min="3334" max="3334" width="9.83203125" customWidth="1"/>
    <col min="3335" max="3335" width="7.5" customWidth="1"/>
    <col min="3336" max="3336" width="10.33203125" customWidth="1"/>
    <col min="3337" max="3337" width="11" customWidth="1"/>
    <col min="3338" max="3339" width="9.1640625" customWidth="1"/>
    <col min="3340" max="3340" width="10.6640625" customWidth="1"/>
    <col min="3341" max="3341" width="9.1640625" customWidth="1"/>
    <col min="3342" max="3342" width="8.83203125" customWidth="1"/>
    <col min="3343" max="3343" width="18.1640625" bestFit="1" customWidth="1"/>
    <col min="3344" max="3344" width="18.33203125" customWidth="1"/>
    <col min="3345" max="3584" width="8.83203125" customWidth="1"/>
    <col min="3585" max="3585" width="13.33203125" customWidth="1"/>
    <col min="3586" max="3586" width="2.6640625" customWidth="1"/>
    <col min="3587" max="3587" width="13.83203125" customWidth="1"/>
    <col min="3588" max="3588" width="18.5" customWidth="1"/>
    <col min="3589" max="3589" width="34.33203125" customWidth="1"/>
    <col min="3590" max="3590" width="9.83203125" customWidth="1"/>
    <col min="3591" max="3591" width="7.5" customWidth="1"/>
    <col min="3592" max="3592" width="10.33203125" customWidth="1"/>
    <col min="3593" max="3593" width="11" customWidth="1"/>
    <col min="3594" max="3595" width="9.1640625" customWidth="1"/>
    <col min="3596" max="3596" width="10.6640625" customWidth="1"/>
    <col min="3597" max="3597" width="9.1640625" customWidth="1"/>
    <col min="3598" max="3598" width="8.83203125" customWidth="1"/>
    <col min="3599" max="3599" width="18.1640625" bestFit="1" customWidth="1"/>
    <col min="3600" max="3600" width="18.33203125" customWidth="1"/>
    <col min="3601" max="3840" width="8.83203125" customWidth="1"/>
    <col min="3841" max="3841" width="13.33203125" customWidth="1"/>
    <col min="3842" max="3842" width="2.6640625" customWidth="1"/>
    <col min="3843" max="3843" width="13.83203125" customWidth="1"/>
    <col min="3844" max="3844" width="18.5" customWidth="1"/>
    <col min="3845" max="3845" width="34.33203125" customWidth="1"/>
    <col min="3846" max="3846" width="9.83203125" customWidth="1"/>
    <col min="3847" max="3847" width="7.5" customWidth="1"/>
    <col min="3848" max="3848" width="10.33203125" customWidth="1"/>
    <col min="3849" max="3849" width="11" customWidth="1"/>
    <col min="3850" max="3851" width="9.1640625" customWidth="1"/>
    <col min="3852" max="3852" width="10.6640625" customWidth="1"/>
    <col min="3853" max="3853" width="9.1640625" customWidth="1"/>
    <col min="3854" max="3854" width="8.83203125" customWidth="1"/>
    <col min="3855" max="3855" width="18.1640625" bestFit="1" customWidth="1"/>
    <col min="3856" max="3856" width="18.33203125" customWidth="1"/>
    <col min="3857" max="4096" width="8.83203125" customWidth="1"/>
    <col min="4097" max="4097" width="13.33203125" customWidth="1"/>
    <col min="4098" max="4098" width="2.6640625" customWidth="1"/>
    <col min="4099" max="4099" width="13.83203125" customWidth="1"/>
    <col min="4100" max="4100" width="18.5" customWidth="1"/>
    <col min="4101" max="4101" width="34.33203125" customWidth="1"/>
    <col min="4102" max="4102" width="9.83203125" customWidth="1"/>
    <col min="4103" max="4103" width="7.5" customWidth="1"/>
    <col min="4104" max="4104" width="10.33203125" customWidth="1"/>
    <col min="4105" max="4105" width="11" customWidth="1"/>
    <col min="4106" max="4107" width="9.1640625" customWidth="1"/>
    <col min="4108" max="4108" width="10.6640625" customWidth="1"/>
    <col min="4109" max="4109" width="9.1640625" customWidth="1"/>
    <col min="4110" max="4110" width="8.83203125" customWidth="1"/>
    <col min="4111" max="4111" width="18.1640625" bestFit="1" customWidth="1"/>
    <col min="4112" max="4112" width="18.33203125" customWidth="1"/>
    <col min="4113" max="4352" width="8.83203125" customWidth="1"/>
    <col min="4353" max="4353" width="13.33203125" customWidth="1"/>
    <col min="4354" max="4354" width="2.6640625" customWidth="1"/>
    <col min="4355" max="4355" width="13.83203125" customWidth="1"/>
    <col min="4356" max="4356" width="18.5" customWidth="1"/>
    <col min="4357" max="4357" width="34.33203125" customWidth="1"/>
    <col min="4358" max="4358" width="9.83203125" customWidth="1"/>
    <col min="4359" max="4359" width="7.5" customWidth="1"/>
    <col min="4360" max="4360" width="10.33203125" customWidth="1"/>
    <col min="4361" max="4361" width="11" customWidth="1"/>
    <col min="4362" max="4363" width="9.1640625" customWidth="1"/>
    <col min="4364" max="4364" width="10.6640625" customWidth="1"/>
    <col min="4365" max="4365" width="9.1640625" customWidth="1"/>
    <col min="4366" max="4366" width="8.83203125" customWidth="1"/>
    <col min="4367" max="4367" width="18.1640625" bestFit="1" customWidth="1"/>
    <col min="4368" max="4368" width="18.33203125" customWidth="1"/>
    <col min="4369" max="4608" width="8.83203125" customWidth="1"/>
    <col min="4609" max="4609" width="13.33203125" customWidth="1"/>
    <col min="4610" max="4610" width="2.6640625" customWidth="1"/>
    <col min="4611" max="4611" width="13.83203125" customWidth="1"/>
    <col min="4612" max="4612" width="18.5" customWidth="1"/>
    <col min="4613" max="4613" width="34.33203125" customWidth="1"/>
    <col min="4614" max="4614" width="9.83203125" customWidth="1"/>
    <col min="4615" max="4615" width="7.5" customWidth="1"/>
    <col min="4616" max="4616" width="10.33203125" customWidth="1"/>
    <col min="4617" max="4617" width="11" customWidth="1"/>
    <col min="4618" max="4619" width="9.1640625" customWidth="1"/>
    <col min="4620" max="4620" width="10.6640625" customWidth="1"/>
    <col min="4621" max="4621" width="9.1640625" customWidth="1"/>
    <col min="4622" max="4622" width="8.83203125" customWidth="1"/>
    <col min="4623" max="4623" width="18.1640625" bestFit="1" customWidth="1"/>
    <col min="4624" max="4624" width="18.33203125" customWidth="1"/>
    <col min="4625" max="4864" width="8.83203125" customWidth="1"/>
    <col min="4865" max="4865" width="13.33203125" customWidth="1"/>
    <col min="4866" max="4866" width="2.6640625" customWidth="1"/>
    <col min="4867" max="4867" width="13.83203125" customWidth="1"/>
    <col min="4868" max="4868" width="18.5" customWidth="1"/>
    <col min="4869" max="4869" width="34.33203125" customWidth="1"/>
    <col min="4870" max="4870" width="9.83203125" customWidth="1"/>
    <col min="4871" max="4871" width="7.5" customWidth="1"/>
    <col min="4872" max="4872" width="10.33203125" customWidth="1"/>
    <col min="4873" max="4873" width="11" customWidth="1"/>
    <col min="4874" max="4875" width="9.1640625" customWidth="1"/>
    <col min="4876" max="4876" width="10.6640625" customWidth="1"/>
    <col min="4877" max="4877" width="9.1640625" customWidth="1"/>
    <col min="4878" max="4878" width="8.83203125" customWidth="1"/>
    <col min="4879" max="4879" width="18.1640625" bestFit="1" customWidth="1"/>
    <col min="4880" max="4880" width="18.33203125" customWidth="1"/>
    <col min="4881" max="5120" width="8.83203125" customWidth="1"/>
    <col min="5121" max="5121" width="13.33203125" customWidth="1"/>
    <col min="5122" max="5122" width="2.6640625" customWidth="1"/>
    <col min="5123" max="5123" width="13.83203125" customWidth="1"/>
    <col min="5124" max="5124" width="18.5" customWidth="1"/>
    <col min="5125" max="5125" width="34.33203125" customWidth="1"/>
    <col min="5126" max="5126" width="9.83203125" customWidth="1"/>
    <col min="5127" max="5127" width="7.5" customWidth="1"/>
    <col min="5128" max="5128" width="10.33203125" customWidth="1"/>
    <col min="5129" max="5129" width="11" customWidth="1"/>
    <col min="5130" max="5131" width="9.1640625" customWidth="1"/>
    <col min="5132" max="5132" width="10.6640625" customWidth="1"/>
    <col min="5133" max="5133" width="9.1640625" customWidth="1"/>
    <col min="5134" max="5134" width="8.83203125" customWidth="1"/>
    <col min="5135" max="5135" width="18.1640625" bestFit="1" customWidth="1"/>
    <col min="5136" max="5136" width="18.33203125" customWidth="1"/>
    <col min="5137" max="5376" width="8.83203125" customWidth="1"/>
    <col min="5377" max="5377" width="13.33203125" customWidth="1"/>
    <col min="5378" max="5378" width="2.6640625" customWidth="1"/>
    <col min="5379" max="5379" width="13.83203125" customWidth="1"/>
    <col min="5380" max="5380" width="18.5" customWidth="1"/>
    <col min="5381" max="5381" width="34.33203125" customWidth="1"/>
    <col min="5382" max="5382" width="9.83203125" customWidth="1"/>
    <col min="5383" max="5383" width="7.5" customWidth="1"/>
    <col min="5384" max="5384" width="10.33203125" customWidth="1"/>
    <col min="5385" max="5385" width="11" customWidth="1"/>
    <col min="5386" max="5387" width="9.1640625" customWidth="1"/>
    <col min="5388" max="5388" width="10.6640625" customWidth="1"/>
    <col min="5389" max="5389" width="9.1640625" customWidth="1"/>
    <col min="5390" max="5390" width="8.83203125" customWidth="1"/>
    <col min="5391" max="5391" width="18.1640625" bestFit="1" customWidth="1"/>
    <col min="5392" max="5392" width="18.33203125" customWidth="1"/>
    <col min="5393" max="5632" width="8.83203125" customWidth="1"/>
    <col min="5633" max="5633" width="13.33203125" customWidth="1"/>
    <col min="5634" max="5634" width="2.6640625" customWidth="1"/>
    <col min="5635" max="5635" width="13.83203125" customWidth="1"/>
    <col min="5636" max="5636" width="18.5" customWidth="1"/>
    <col min="5637" max="5637" width="34.33203125" customWidth="1"/>
    <col min="5638" max="5638" width="9.83203125" customWidth="1"/>
    <col min="5639" max="5639" width="7.5" customWidth="1"/>
    <col min="5640" max="5640" width="10.33203125" customWidth="1"/>
    <col min="5641" max="5641" width="11" customWidth="1"/>
    <col min="5642" max="5643" width="9.1640625" customWidth="1"/>
    <col min="5644" max="5644" width="10.6640625" customWidth="1"/>
    <col min="5645" max="5645" width="9.1640625" customWidth="1"/>
    <col min="5646" max="5646" width="8.83203125" customWidth="1"/>
    <col min="5647" max="5647" width="18.1640625" bestFit="1" customWidth="1"/>
    <col min="5648" max="5648" width="18.33203125" customWidth="1"/>
    <col min="5649" max="5888" width="8.83203125" customWidth="1"/>
    <col min="5889" max="5889" width="13.33203125" customWidth="1"/>
    <col min="5890" max="5890" width="2.6640625" customWidth="1"/>
    <col min="5891" max="5891" width="13.83203125" customWidth="1"/>
    <col min="5892" max="5892" width="18.5" customWidth="1"/>
    <col min="5893" max="5893" width="34.33203125" customWidth="1"/>
    <col min="5894" max="5894" width="9.83203125" customWidth="1"/>
    <col min="5895" max="5895" width="7.5" customWidth="1"/>
    <col min="5896" max="5896" width="10.33203125" customWidth="1"/>
    <col min="5897" max="5897" width="11" customWidth="1"/>
    <col min="5898" max="5899" width="9.1640625" customWidth="1"/>
    <col min="5900" max="5900" width="10.6640625" customWidth="1"/>
    <col min="5901" max="5901" width="9.1640625" customWidth="1"/>
    <col min="5902" max="5902" width="8.83203125" customWidth="1"/>
    <col min="5903" max="5903" width="18.1640625" bestFit="1" customWidth="1"/>
    <col min="5904" max="5904" width="18.33203125" customWidth="1"/>
    <col min="5905" max="6144" width="8.83203125" customWidth="1"/>
    <col min="6145" max="6145" width="13.33203125" customWidth="1"/>
    <col min="6146" max="6146" width="2.6640625" customWidth="1"/>
    <col min="6147" max="6147" width="13.83203125" customWidth="1"/>
    <col min="6148" max="6148" width="18.5" customWidth="1"/>
    <col min="6149" max="6149" width="34.33203125" customWidth="1"/>
    <col min="6150" max="6150" width="9.83203125" customWidth="1"/>
    <col min="6151" max="6151" width="7.5" customWidth="1"/>
    <col min="6152" max="6152" width="10.33203125" customWidth="1"/>
    <col min="6153" max="6153" width="11" customWidth="1"/>
    <col min="6154" max="6155" width="9.1640625" customWidth="1"/>
    <col min="6156" max="6156" width="10.6640625" customWidth="1"/>
    <col min="6157" max="6157" width="9.1640625" customWidth="1"/>
    <col min="6158" max="6158" width="8.83203125" customWidth="1"/>
    <col min="6159" max="6159" width="18.1640625" bestFit="1" customWidth="1"/>
    <col min="6160" max="6160" width="18.33203125" customWidth="1"/>
    <col min="6161" max="6400" width="8.83203125" customWidth="1"/>
    <col min="6401" max="6401" width="13.33203125" customWidth="1"/>
    <col min="6402" max="6402" width="2.6640625" customWidth="1"/>
    <col min="6403" max="6403" width="13.83203125" customWidth="1"/>
    <col min="6404" max="6404" width="18.5" customWidth="1"/>
    <col min="6405" max="6405" width="34.33203125" customWidth="1"/>
    <col min="6406" max="6406" width="9.83203125" customWidth="1"/>
    <col min="6407" max="6407" width="7.5" customWidth="1"/>
    <col min="6408" max="6408" width="10.33203125" customWidth="1"/>
    <col min="6409" max="6409" width="11" customWidth="1"/>
    <col min="6410" max="6411" width="9.1640625" customWidth="1"/>
    <col min="6412" max="6412" width="10.6640625" customWidth="1"/>
    <col min="6413" max="6413" width="9.1640625" customWidth="1"/>
    <col min="6414" max="6414" width="8.83203125" customWidth="1"/>
    <col min="6415" max="6415" width="18.1640625" bestFit="1" customWidth="1"/>
    <col min="6416" max="6416" width="18.33203125" customWidth="1"/>
    <col min="6417" max="6656" width="8.83203125" customWidth="1"/>
    <col min="6657" max="6657" width="13.33203125" customWidth="1"/>
    <col min="6658" max="6658" width="2.6640625" customWidth="1"/>
    <col min="6659" max="6659" width="13.83203125" customWidth="1"/>
    <col min="6660" max="6660" width="18.5" customWidth="1"/>
    <col min="6661" max="6661" width="34.33203125" customWidth="1"/>
    <col min="6662" max="6662" width="9.83203125" customWidth="1"/>
    <col min="6663" max="6663" width="7.5" customWidth="1"/>
    <col min="6664" max="6664" width="10.33203125" customWidth="1"/>
    <col min="6665" max="6665" width="11" customWidth="1"/>
    <col min="6666" max="6667" width="9.1640625" customWidth="1"/>
    <col min="6668" max="6668" width="10.6640625" customWidth="1"/>
    <col min="6669" max="6669" width="9.1640625" customWidth="1"/>
    <col min="6670" max="6670" width="8.83203125" customWidth="1"/>
    <col min="6671" max="6671" width="18.1640625" bestFit="1" customWidth="1"/>
    <col min="6672" max="6672" width="18.33203125" customWidth="1"/>
    <col min="6673" max="6912" width="8.83203125" customWidth="1"/>
    <col min="6913" max="6913" width="13.33203125" customWidth="1"/>
    <col min="6914" max="6914" width="2.6640625" customWidth="1"/>
    <col min="6915" max="6915" width="13.83203125" customWidth="1"/>
    <col min="6916" max="6916" width="18.5" customWidth="1"/>
    <col min="6917" max="6917" width="34.33203125" customWidth="1"/>
    <col min="6918" max="6918" width="9.83203125" customWidth="1"/>
    <col min="6919" max="6919" width="7.5" customWidth="1"/>
    <col min="6920" max="6920" width="10.33203125" customWidth="1"/>
    <col min="6921" max="6921" width="11" customWidth="1"/>
    <col min="6922" max="6923" width="9.1640625" customWidth="1"/>
    <col min="6924" max="6924" width="10.6640625" customWidth="1"/>
    <col min="6925" max="6925" width="9.1640625" customWidth="1"/>
    <col min="6926" max="6926" width="8.83203125" customWidth="1"/>
    <col min="6927" max="6927" width="18.1640625" bestFit="1" customWidth="1"/>
    <col min="6928" max="6928" width="18.33203125" customWidth="1"/>
    <col min="6929" max="7168" width="8.83203125" customWidth="1"/>
    <col min="7169" max="7169" width="13.33203125" customWidth="1"/>
    <col min="7170" max="7170" width="2.6640625" customWidth="1"/>
    <col min="7171" max="7171" width="13.83203125" customWidth="1"/>
    <col min="7172" max="7172" width="18.5" customWidth="1"/>
    <col min="7173" max="7173" width="34.33203125" customWidth="1"/>
    <col min="7174" max="7174" width="9.83203125" customWidth="1"/>
    <col min="7175" max="7175" width="7.5" customWidth="1"/>
    <col min="7176" max="7176" width="10.33203125" customWidth="1"/>
    <col min="7177" max="7177" width="11" customWidth="1"/>
    <col min="7178" max="7179" width="9.1640625" customWidth="1"/>
    <col min="7180" max="7180" width="10.6640625" customWidth="1"/>
    <col min="7181" max="7181" width="9.1640625" customWidth="1"/>
    <col min="7182" max="7182" width="8.83203125" customWidth="1"/>
    <col min="7183" max="7183" width="18.1640625" bestFit="1" customWidth="1"/>
    <col min="7184" max="7184" width="18.33203125" customWidth="1"/>
    <col min="7185" max="7424" width="8.83203125" customWidth="1"/>
    <col min="7425" max="7425" width="13.33203125" customWidth="1"/>
    <col min="7426" max="7426" width="2.6640625" customWidth="1"/>
    <col min="7427" max="7427" width="13.83203125" customWidth="1"/>
    <col min="7428" max="7428" width="18.5" customWidth="1"/>
    <col min="7429" max="7429" width="34.33203125" customWidth="1"/>
    <col min="7430" max="7430" width="9.83203125" customWidth="1"/>
    <col min="7431" max="7431" width="7.5" customWidth="1"/>
    <col min="7432" max="7432" width="10.33203125" customWidth="1"/>
    <col min="7433" max="7433" width="11" customWidth="1"/>
    <col min="7434" max="7435" width="9.1640625" customWidth="1"/>
    <col min="7436" max="7436" width="10.6640625" customWidth="1"/>
    <col min="7437" max="7437" width="9.1640625" customWidth="1"/>
    <col min="7438" max="7438" width="8.83203125" customWidth="1"/>
    <col min="7439" max="7439" width="18.1640625" bestFit="1" customWidth="1"/>
    <col min="7440" max="7440" width="18.33203125" customWidth="1"/>
    <col min="7441" max="7680" width="8.83203125" customWidth="1"/>
    <col min="7681" max="7681" width="13.33203125" customWidth="1"/>
    <col min="7682" max="7682" width="2.6640625" customWidth="1"/>
    <col min="7683" max="7683" width="13.83203125" customWidth="1"/>
    <col min="7684" max="7684" width="18.5" customWidth="1"/>
    <col min="7685" max="7685" width="34.33203125" customWidth="1"/>
    <col min="7686" max="7686" width="9.83203125" customWidth="1"/>
    <col min="7687" max="7687" width="7.5" customWidth="1"/>
    <col min="7688" max="7688" width="10.33203125" customWidth="1"/>
    <col min="7689" max="7689" width="11" customWidth="1"/>
    <col min="7690" max="7691" width="9.1640625" customWidth="1"/>
    <col min="7692" max="7692" width="10.6640625" customWidth="1"/>
    <col min="7693" max="7693" width="9.1640625" customWidth="1"/>
    <col min="7694" max="7694" width="8.83203125" customWidth="1"/>
    <col min="7695" max="7695" width="18.1640625" bestFit="1" customWidth="1"/>
    <col min="7696" max="7696" width="18.33203125" customWidth="1"/>
    <col min="7697" max="7936" width="8.83203125" customWidth="1"/>
    <col min="7937" max="7937" width="13.33203125" customWidth="1"/>
    <col min="7938" max="7938" width="2.6640625" customWidth="1"/>
    <col min="7939" max="7939" width="13.83203125" customWidth="1"/>
    <col min="7940" max="7940" width="18.5" customWidth="1"/>
    <col min="7941" max="7941" width="34.33203125" customWidth="1"/>
    <col min="7942" max="7942" width="9.83203125" customWidth="1"/>
    <col min="7943" max="7943" width="7.5" customWidth="1"/>
    <col min="7944" max="7944" width="10.33203125" customWidth="1"/>
    <col min="7945" max="7945" width="11" customWidth="1"/>
    <col min="7946" max="7947" width="9.1640625" customWidth="1"/>
    <col min="7948" max="7948" width="10.6640625" customWidth="1"/>
    <col min="7949" max="7949" width="9.1640625" customWidth="1"/>
    <col min="7950" max="7950" width="8.83203125" customWidth="1"/>
    <col min="7951" max="7951" width="18.1640625" bestFit="1" customWidth="1"/>
    <col min="7952" max="7952" width="18.33203125" customWidth="1"/>
    <col min="7953" max="8192" width="8.83203125" customWidth="1"/>
    <col min="8193" max="8193" width="13.33203125" customWidth="1"/>
    <col min="8194" max="8194" width="2.6640625" customWidth="1"/>
    <col min="8195" max="8195" width="13.83203125" customWidth="1"/>
    <col min="8196" max="8196" width="18.5" customWidth="1"/>
    <col min="8197" max="8197" width="34.33203125" customWidth="1"/>
    <col min="8198" max="8198" width="9.83203125" customWidth="1"/>
    <col min="8199" max="8199" width="7.5" customWidth="1"/>
    <col min="8200" max="8200" width="10.33203125" customWidth="1"/>
    <col min="8201" max="8201" width="11" customWidth="1"/>
    <col min="8202" max="8203" width="9.1640625" customWidth="1"/>
    <col min="8204" max="8204" width="10.6640625" customWidth="1"/>
    <col min="8205" max="8205" width="9.1640625" customWidth="1"/>
    <col min="8206" max="8206" width="8.83203125" customWidth="1"/>
    <col min="8207" max="8207" width="18.1640625" bestFit="1" customWidth="1"/>
    <col min="8208" max="8208" width="18.33203125" customWidth="1"/>
    <col min="8209" max="8448" width="8.83203125" customWidth="1"/>
    <col min="8449" max="8449" width="13.33203125" customWidth="1"/>
    <col min="8450" max="8450" width="2.6640625" customWidth="1"/>
    <col min="8451" max="8451" width="13.83203125" customWidth="1"/>
    <col min="8452" max="8452" width="18.5" customWidth="1"/>
    <col min="8453" max="8453" width="34.33203125" customWidth="1"/>
    <col min="8454" max="8454" width="9.83203125" customWidth="1"/>
    <col min="8455" max="8455" width="7.5" customWidth="1"/>
    <col min="8456" max="8456" width="10.33203125" customWidth="1"/>
    <col min="8457" max="8457" width="11" customWidth="1"/>
    <col min="8458" max="8459" width="9.1640625" customWidth="1"/>
    <col min="8460" max="8460" width="10.6640625" customWidth="1"/>
    <col min="8461" max="8461" width="9.1640625" customWidth="1"/>
    <col min="8462" max="8462" width="8.83203125" customWidth="1"/>
    <col min="8463" max="8463" width="18.1640625" bestFit="1" customWidth="1"/>
    <col min="8464" max="8464" width="18.33203125" customWidth="1"/>
    <col min="8465" max="8704" width="8.83203125" customWidth="1"/>
    <col min="8705" max="8705" width="13.33203125" customWidth="1"/>
    <col min="8706" max="8706" width="2.6640625" customWidth="1"/>
    <col min="8707" max="8707" width="13.83203125" customWidth="1"/>
    <col min="8708" max="8708" width="18.5" customWidth="1"/>
    <col min="8709" max="8709" width="34.33203125" customWidth="1"/>
    <col min="8710" max="8710" width="9.83203125" customWidth="1"/>
    <col min="8711" max="8711" width="7.5" customWidth="1"/>
    <col min="8712" max="8712" width="10.33203125" customWidth="1"/>
    <col min="8713" max="8713" width="11" customWidth="1"/>
    <col min="8714" max="8715" width="9.1640625" customWidth="1"/>
    <col min="8716" max="8716" width="10.6640625" customWidth="1"/>
    <col min="8717" max="8717" width="9.1640625" customWidth="1"/>
    <col min="8718" max="8718" width="8.83203125" customWidth="1"/>
    <col min="8719" max="8719" width="18.1640625" bestFit="1" customWidth="1"/>
    <col min="8720" max="8720" width="18.33203125" customWidth="1"/>
    <col min="8721" max="8960" width="8.83203125" customWidth="1"/>
    <col min="8961" max="8961" width="13.33203125" customWidth="1"/>
    <col min="8962" max="8962" width="2.6640625" customWidth="1"/>
    <col min="8963" max="8963" width="13.83203125" customWidth="1"/>
    <col min="8964" max="8964" width="18.5" customWidth="1"/>
    <col min="8965" max="8965" width="34.33203125" customWidth="1"/>
    <col min="8966" max="8966" width="9.83203125" customWidth="1"/>
    <col min="8967" max="8967" width="7.5" customWidth="1"/>
    <col min="8968" max="8968" width="10.33203125" customWidth="1"/>
    <col min="8969" max="8969" width="11" customWidth="1"/>
    <col min="8970" max="8971" width="9.1640625" customWidth="1"/>
    <col min="8972" max="8972" width="10.6640625" customWidth="1"/>
    <col min="8973" max="8973" width="9.1640625" customWidth="1"/>
    <col min="8974" max="8974" width="8.83203125" customWidth="1"/>
    <col min="8975" max="8975" width="18.1640625" bestFit="1" customWidth="1"/>
    <col min="8976" max="8976" width="18.33203125" customWidth="1"/>
    <col min="8977" max="9216" width="8.83203125" customWidth="1"/>
    <col min="9217" max="9217" width="13.33203125" customWidth="1"/>
    <col min="9218" max="9218" width="2.6640625" customWidth="1"/>
    <col min="9219" max="9219" width="13.83203125" customWidth="1"/>
    <col min="9220" max="9220" width="18.5" customWidth="1"/>
    <col min="9221" max="9221" width="34.33203125" customWidth="1"/>
    <col min="9222" max="9222" width="9.83203125" customWidth="1"/>
    <col min="9223" max="9223" width="7.5" customWidth="1"/>
    <col min="9224" max="9224" width="10.33203125" customWidth="1"/>
    <col min="9225" max="9225" width="11" customWidth="1"/>
    <col min="9226" max="9227" width="9.1640625" customWidth="1"/>
    <col min="9228" max="9228" width="10.6640625" customWidth="1"/>
    <col min="9229" max="9229" width="9.1640625" customWidth="1"/>
    <col min="9230" max="9230" width="8.83203125" customWidth="1"/>
    <col min="9231" max="9231" width="18.1640625" bestFit="1" customWidth="1"/>
    <col min="9232" max="9232" width="18.33203125" customWidth="1"/>
    <col min="9233" max="9472" width="8.83203125" customWidth="1"/>
    <col min="9473" max="9473" width="13.33203125" customWidth="1"/>
    <col min="9474" max="9474" width="2.6640625" customWidth="1"/>
    <col min="9475" max="9475" width="13.83203125" customWidth="1"/>
    <col min="9476" max="9476" width="18.5" customWidth="1"/>
    <col min="9477" max="9477" width="34.33203125" customWidth="1"/>
    <col min="9478" max="9478" width="9.83203125" customWidth="1"/>
    <col min="9479" max="9479" width="7.5" customWidth="1"/>
    <col min="9480" max="9480" width="10.33203125" customWidth="1"/>
    <col min="9481" max="9481" width="11" customWidth="1"/>
    <col min="9482" max="9483" width="9.1640625" customWidth="1"/>
    <col min="9484" max="9484" width="10.6640625" customWidth="1"/>
    <col min="9485" max="9485" width="9.1640625" customWidth="1"/>
    <col min="9486" max="9486" width="8.83203125" customWidth="1"/>
    <col min="9487" max="9487" width="18.1640625" bestFit="1" customWidth="1"/>
    <col min="9488" max="9488" width="18.33203125" customWidth="1"/>
    <col min="9489" max="9728" width="8.83203125" customWidth="1"/>
    <col min="9729" max="9729" width="13.33203125" customWidth="1"/>
    <col min="9730" max="9730" width="2.6640625" customWidth="1"/>
    <col min="9731" max="9731" width="13.83203125" customWidth="1"/>
    <col min="9732" max="9732" width="18.5" customWidth="1"/>
    <col min="9733" max="9733" width="34.33203125" customWidth="1"/>
    <col min="9734" max="9734" width="9.83203125" customWidth="1"/>
    <col min="9735" max="9735" width="7.5" customWidth="1"/>
    <col min="9736" max="9736" width="10.33203125" customWidth="1"/>
    <col min="9737" max="9737" width="11" customWidth="1"/>
    <col min="9738" max="9739" width="9.1640625" customWidth="1"/>
    <col min="9740" max="9740" width="10.6640625" customWidth="1"/>
    <col min="9741" max="9741" width="9.1640625" customWidth="1"/>
    <col min="9742" max="9742" width="8.83203125" customWidth="1"/>
    <col min="9743" max="9743" width="18.1640625" bestFit="1" customWidth="1"/>
    <col min="9744" max="9744" width="18.33203125" customWidth="1"/>
    <col min="9745" max="9984" width="8.83203125" customWidth="1"/>
    <col min="9985" max="9985" width="13.33203125" customWidth="1"/>
    <col min="9986" max="9986" width="2.6640625" customWidth="1"/>
    <col min="9987" max="9987" width="13.83203125" customWidth="1"/>
    <col min="9988" max="9988" width="18.5" customWidth="1"/>
    <col min="9989" max="9989" width="34.33203125" customWidth="1"/>
    <col min="9990" max="9990" width="9.83203125" customWidth="1"/>
    <col min="9991" max="9991" width="7.5" customWidth="1"/>
    <col min="9992" max="9992" width="10.33203125" customWidth="1"/>
    <col min="9993" max="9993" width="11" customWidth="1"/>
    <col min="9994" max="9995" width="9.1640625" customWidth="1"/>
    <col min="9996" max="9996" width="10.6640625" customWidth="1"/>
    <col min="9997" max="9997" width="9.1640625" customWidth="1"/>
    <col min="9998" max="9998" width="8.83203125" customWidth="1"/>
    <col min="9999" max="9999" width="18.1640625" bestFit="1" customWidth="1"/>
    <col min="10000" max="10000" width="18.33203125" customWidth="1"/>
    <col min="10001" max="10240" width="8.83203125" customWidth="1"/>
    <col min="10241" max="10241" width="13.33203125" customWidth="1"/>
    <col min="10242" max="10242" width="2.6640625" customWidth="1"/>
    <col min="10243" max="10243" width="13.83203125" customWidth="1"/>
    <col min="10244" max="10244" width="18.5" customWidth="1"/>
    <col min="10245" max="10245" width="34.33203125" customWidth="1"/>
    <col min="10246" max="10246" width="9.83203125" customWidth="1"/>
    <col min="10247" max="10247" width="7.5" customWidth="1"/>
    <col min="10248" max="10248" width="10.33203125" customWidth="1"/>
    <col min="10249" max="10249" width="11" customWidth="1"/>
    <col min="10250" max="10251" width="9.1640625" customWidth="1"/>
    <col min="10252" max="10252" width="10.6640625" customWidth="1"/>
    <col min="10253" max="10253" width="9.1640625" customWidth="1"/>
    <col min="10254" max="10254" width="8.83203125" customWidth="1"/>
    <col min="10255" max="10255" width="18.1640625" bestFit="1" customWidth="1"/>
    <col min="10256" max="10256" width="18.33203125" customWidth="1"/>
    <col min="10257" max="10496" width="8.83203125" customWidth="1"/>
    <col min="10497" max="10497" width="13.33203125" customWidth="1"/>
    <col min="10498" max="10498" width="2.6640625" customWidth="1"/>
    <col min="10499" max="10499" width="13.83203125" customWidth="1"/>
    <col min="10500" max="10500" width="18.5" customWidth="1"/>
    <col min="10501" max="10501" width="34.33203125" customWidth="1"/>
    <col min="10502" max="10502" width="9.83203125" customWidth="1"/>
    <col min="10503" max="10503" width="7.5" customWidth="1"/>
    <col min="10504" max="10504" width="10.33203125" customWidth="1"/>
    <col min="10505" max="10505" width="11" customWidth="1"/>
    <col min="10506" max="10507" width="9.1640625" customWidth="1"/>
    <col min="10508" max="10508" width="10.6640625" customWidth="1"/>
    <col min="10509" max="10509" width="9.1640625" customWidth="1"/>
    <col min="10510" max="10510" width="8.83203125" customWidth="1"/>
    <col min="10511" max="10511" width="18.1640625" bestFit="1" customWidth="1"/>
    <col min="10512" max="10512" width="18.33203125" customWidth="1"/>
    <col min="10513" max="10752" width="8.83203125" customWidth="1"/>
    <col min="10753" max="10753" width="13.33203125" customWidth="1"/>
    <col min="10754" max="10754" width="2.6640625" customWidth="1"/>
    <col min="10755" max="10755" width="13.83203125" customWidth="1"/>
    <col min="10756" max="10756" width="18.5" customWidth="1"/>
    <col min="10757" max="10757" width="34.33203125" customWidth="1"/>
    <col min="10758" max="10758" width="9.83203125" customWidth="1"/>
    <col min="10759" max="10759" width="7.5" customWidth="1"/>
    <col min="10760" max="10760" width="10.33203125" customWidth="1"/>
    <col min="10761" max="10761" width="11" customWidth="1"/>
    <col min="10762" max="10763" width="9.1640625" customWidth="1"/>
    <col min="10764" max="10764" width="10.6640625" customWidth="1"/>
    <col min="10765" max="10765" width="9.1640625" customWidth="1"/>
    <col min="10766" max="10766" width="8.83203125" customWidth="1"/>
    <col min="10767" max="10767" width="18.1640625" bestFit="1" customWidth="1"/>
    <col min="10768" max="10768" width="18.33203125" customWidth="1"/>
    <col min="10769" max="11008" width="8.83203125" customWidth="1"/>
    <col min="11009" max="11009" width="13.33203125" customWidth="1"/>
    <col min="11010" max="11010" width="2.6640625" customWidth="1"/>
    <col min="11011" max="11011" width="13.83203125" customWidth="1"/>
    <col min="11012" max="11012" width="18.5" customWidth="1"/>
    <col min="11013" max="11013" width="34.33203125" customWidth="1"/>
    <col min="11014" max="11014" width="9.83203125" customWidth="1"/>
    <col min="11015" max="11015" width="7.5" customWidth="1"/>
    <col min="11016" max="11016" width="10.33203125" customWidth="1"/>
    <col min="11017" max="11017" width="11" customWidth="1"/>
    <col min="11018" max="11019" width="9.1640625" customWidth="1"/>
    <col min="11020" max="11020" width="10.6640625" customWidth="1"/>
    <col min="11021" max="11021" width="9.1640625" customWidth="1"/>
    <col min="11022" max="11022" width="8.83203125" customWidth="1"/>
    <col min="11023" max="11023" width="18.1640625" bestFit="1" customWidth="1"/>
    <col min="11024" max="11024" width="18.33203125" customWidth="1"/>
    <col min="11025" max="11264" width="8.83203125" customWidth="1"/>
    <col min="11265" max="11265" width="13.33203125" customWidth="1"/>
    <col min="11266" max="11266" width="2.6640625" customWidth="1"/>
    <col min="11267" max="11267" width="13.83203125" customWidth="1"/>
    <col min="11268" max="11268" width="18.5" customWidth="1"/>
    <col min="11269" max="11269" width="34.33203125" customWidth="1"/>
    <col min="11270" max="11270" width="9.83203125" customWidth="1"/>
    <col min="11271" max="11271" width="7.5" customWidth="1"/>
    <col min="11272" max="11272" width="10.33203125" customWidth="1"/>
    <col min="11273" max="11273" width="11" customWidth="1"/>
    <col min="11274" max="11275" width="9.1640625" customWidth="1"/>
    <col min="11276" max="11276" width="10.6640625" customWidth="1"/>
    <col min="11277" max="11277" width="9.1640625" customWidth="1"/>
    <col min="11278" max="11278" width="8.83203125" customWidth="1"/>
    <col min="11279" max="11279" width="18.1640625" bestFit="1" customWidth="1"/>
    <col min="11280" max="11280" width="18.33203125" customWidth="1"/>
    <col min="11281" max="11520" width="8.83203125" customWidth="1"/>
    <col min="11521" max="11521" width="13.33203125" customWidth="1"/>
    <col min="11522" max="11522" width="2.6640625" customWidth="1"/>
    <col min="11523" max="11523" width="13.83203125" customWidth="1"/>
    <col min="11524" max="11524" width="18.5" customWidth="1"/>
    <col min="11525" max="11525" width="34.33203125" customWidth="1"/>
    <col min="11526" max="11526" width="9.83203125" customWidth="1"/>
    <col min="11527" max="11527" width="7.5" customWidth="1"/>
    <col min="11528" max="11528" width="10.33203125" customWidth="1"/>
    <col min="11529" max="11529" width="11" customWidth="1"/>
    <col min="11530" max="11531" width="9.1640625" customWidth="1"/>
    <col min="11532" max="11532" width="10.6640625" customWidth="1"/>
    <col min="11533" max="11533" width="9.1640625" customWidth="1"/>
    <col min="11534" max="11534" width="8.83203125" customWidth="1"/>
    <col min="11535" max="11535" width="18.1640625" bestFit="1" customWidth="1"/>
    <col min="11536" max="11536" width="18.33203125" customWidth="1"/>
    <col min="11537" max="11776" width="8.83203125" customWidth="1"/>
    <col min="11777" max="11777" width="13.33203125" customWidth="1"/>
    <col min="11778" max="11778" width="2.6640625" customWidth="1"/>
    <col min="11779" max="11779" width="13.83203125" customWidth="1"/>
    <col min="11780" max="11780" width="18.5" customWidth="1"/>
    <col min="11781" max="11781" width="34.33203125" customWidth="1"/>
    <col min="11782" max="11782" width="9.83203125" customWidth="1"/>
    <col min="11783" max="11783" width="7.5" customWidth="1"/>
    <col min="11784" max="11784" width="10.33203125" customWidth="1"/>
    <col min="11785" max="11785" width="11" customWidth="1"/>
    <col min="11786" max="11787" width="9.1640625" customWidth="1"/>
    <col min="11788" max="11788" width="10.6640625" customWidth="1"/>
    <col min="11789" max="11789" width="9.1640625" customWidth="1"/>
    <col min="11790" max="11790" width="8.83203125" customWidth="1"/>
    <col min="11791" max="11791" width="18.1640625" bestFit="1" customWidth="1"/>
    <col min="11792" max="11792" width="18.33203125" customWidth="1"/>
    <col min="11793" max="12032" width="8.83203125" customWidth="1"/>
    <col min="12033" max="12033" width="13.33203125" customWidth="1"/>
    <col min="12034" max="12034" width="2.6640625" customWidth="1"/>
    <col min="12035" max="12035" width="13.83203125" customWidth="1"/>
    <col min="12036" max="12036" width="18.5" customWidth="1"/>
    <col min="12037" max="12037" width="34.33203125" customWidth="1"/>
    <col min="12038" max="12038" width="9.83203125" customWidth="1"/>
    <col min="12039" max="12039" width="7.5" customWidth="1"/>
    <col min="12040" max="12040" width="10.33203125" customWidth="1"/>
    <col min="12041" max="12041" width="11" customWidth="1"/>
    <col min="12042" max="12043" width="9.1640625" customWidth="1"/>
    <col min="12044" max="12044" width="10.6640625" customWidth="1"/>
    <col min="12045" max="12045" width="9.1640625" customWidth="1"/>
    <col min="12046" max="12046" width="8.83203125" customWidth="1"/>
    <col min="12047" max="12047" width="18.1640625" bestFit="1" customWidth="1"/>
    <col min="12048" max="12048" width="18.33203125" customWidth="1"/>
    <col min="12049" max="12288" width="8.83203125" customWidth="1"/>
    <col min="12289" max="12289" width="13.33203125" customWidth="1"/>
    <col min="12290" max="12290" width="2.6640625" customWidth="1"/>
    <col min="12291" max="12291" width="13.83203125" customWidth="1"/>
    <col min="12292" max="12292" width="18.5" customWidth="1"/>
    <col min="12293" max="12293" width="34.33203125" customWidth="1"/>
    <col min="12294" max="12294" width="9.83203125" customWidth="1"/>
    <col min="12295" max="12295" width="7.5" customWidth="1"/>
    <col min="12296" max="12296" width="10.33203125" customWidth="1"/>
    <col min="12297" max="12297" width="11" customWidth="1"/>
    <col min="12298" max="12299" width="9.1640625" customWidth="1"/>
    <col min="12300" max="12300" width="10.6640625" customWidth="1"/>
    <col min="12301" max="12301" width="9.1640625" customWidth="1"/>
    <col min="12302" max="12302" width="8.83203125" customWidth="1"/>
    <col min="12303" max="12303" width="18.1640625" bestFit="1" customWidth="1"/>
    <col min="12304" max="12304" width="18.33203125" customWidth="1"/>
    <col min="12305" max="12544" width="8.83203125" customWidth="1"/>
    <col min="12545" max="12545" width="13.33203125" customWidth="1"/>
    <col min="12546" max="12546" width="2.6640625" customWidth="1"/>
    <col min="12547" max="12547" width="13.83203125" customWidth="1"/>
    <col min="12548" max="12548" width="18.5" customWidth="1"/>
    <col min="12549" max="12549" width="34.33203125" customWidth="1"/>
    <col min="12550" max="12550" width="9.83203125" customWidth="1"/>
    <col min="12551" max="12551" width="7.5" customWidth="1"/>
    <col min="12552" max="12552" width="10.33203125" customWidth="1"/>
    <col min="12553" max="12553" width="11" customWidth="1"/>
    <col min="12554" max="12555" width="9.1640625" customWidth="1"/>
    <col min="12556" max="12556" width="10.6640625" customWidth="1"/>
    <col min="12557" max="12557" width="9.1640625" customWidth="1"/>
    <col min="12558" max="12558" width="8.83203125" customWidth="1"/>
    <col min="12559" max="12559" width="18.1640625" bestFit="1" customWidth="1"/>
    <col min="12560" max="12560" width="18.33203125" customWidth="1"/>
    <col min="12561" max="12800" width="8.83203125" customWidth="1"/>
    <col min="12801" max="12801" width="13.33203125" customWidth="1"/>
    <col min="12802" max="12802" width="2.6640625" customWidth="1"/>
    <col min="12803" max="12803" width="13.83203125" customWidth="1"/>
    <col min="12804" max="12804" width="18.5" customWidth="1"/>
    <col min="12805" max="12805" width="34.33203125" customWidth="1"/>
    <col min="12806" max="12806" width="9.83203125" customWidth="1"/>
    <col min="12807" max="12807" width="7.5" customWidth="1"/>
    <col min="12808" max="12808" width="10.33203125" customWidth="1"/>
    <col min="12809" max="12809" width="11" customWidth="1"/>
    <col min="12810" max="12811" width="9.1640625" customWidth="1"/>
    <col min="12812" max="12812" width="10.6640625" customWidth="1"/>
    <col min="12813" max="12813" width="9.1640625" customWidth="1"/>
    <col min="12814" max="12814" width="8.83203125" customWidth="1"/>
    <col min="12815" max="12815" width="18.1640625" bestFit="1" customWidth="1"/>
    <col min="12816" max="12816" width="18.33203125" customWidth="1"/>
    <col min="12817" max="13056" width="8.83203125" customWidth="1"/>
    <col min="13057" max="13057" width="13.33203125" customWidth="1"/>
    <col min="13058" max="13058" width="2.6640625" customWidth="1"/>
    <col min="13059" max="13059" width="13.83203125" customWidth="1"/>
    <col min="13060" max="13060" width="18.5" customWidth="1"/>
    <col min="13061" max="13061" width="34.33203125" customWidth="1"/>
    <col min="13062" max="13062" width="9.83203125" customWidth="1"/>
    <col min="13063" max="13063" width="7.5" customWidth="1"/>
    <col min="13064" max="13064" width="10.33203125" customWidth="1"/>
    <col min="13065" max="13065" width="11" customWidth="1"/>
    <col min="13066" max="13067" width="9.1640625" customWidth="1"/>
    <col min="13068" max="13068" width="10.6640625" customWidth="1"/>
    <col min="13069" max="13069" width="9.1640625" customWidth="1"/>
    <col min="13070" max="13070" width="8.83203125" customWidth="1"/>
    <col min="13071" max="13071" width="18.1640625" bestFit="1" customWidth="1"/>
    <col min="13072" max="13072" width="18.33203125" customWidth="1"/>
    <col min="13073" max="13312" width="8.83203125" customWidth="1"/>
    <col min="13313" max="13313" width="13.33203125" customWidth="1"/>
    <col min="13314" max="13314" width="2.6640625" customWidth="1"/>
    <col min="13315" max="13315" width="13.83203125" customWidth="1"/>
    <col min="13316" max="13316" width="18.5" customWidth="1"/>
    <col min="13317" max="13317" width="34.33203125" customWidth="1"/>
    <col min="13318" max="13318" width="9.83203125" customWidth="1"/>
    <col min="13319" max="13319" width="7.5" customWidth="1"/>
    <col min="13320" max="13320" width="10.33203125" customWidth="1"/>
    <col min="13321" max="13321" width="11" customWidth="1"/>
    <col min="13322" max="13323" width="9.1640625" customWidth="1"/>
    <col min="13324" max="13324" width="10.6640625" customWidth="1"/>
    <col min="13325" max="13325" width="9.1640625" customWidth="1"/>
    <col min="13326" max="13326" width="8.83203125" customWidth="1"/>
    <col min="13327" max="13327" width="18.1640625" bestFit="1" customWidth="1"/>
    <col min="13328" max="13328" width="18.33203125" customWidth="1"/>
    <col min="13329" max="13568" width="8.83203125" customWidth="1"/>
    <col min="13569" max="13569" width="13.33203125" customWidth="1"/>
    <col min="13570" max="13570" width="2.6640625" customWidth="1"/>
    <col min="13571" max="13571" width="13.83203125" customWidth="1"/>
    <col min="13572" max="13572" width="18.5" customWidth="1"/>
    <col min="13573" max="13573" width="34.33203125" customWidth="1"/>
    <col min="13574" max="13574" width="9.83203125" customWidth="1"/>
    <col min="13575" max="13575" width="7.5" customWidth="1"/>
    <col min="13576" max="13576" width="10.33203125" customWidth="1"/>
    <col min="13577" max="13577" width="11" customWidth="1"/>
    <col min="13578" max="13579" width="9.1640625" customWidth="1"/>
    <col min="13580" max="13580" width="10.6640625" customWidth="1"/>
    <col min="13581" max="13581" width="9.1640625" customWidth="1"/>
    <col min="13582" max="13582" width="8.83203125" customWidth="1"/>
    <col min="13583" max="13583" width="18.1640625" bestFit="1" customWidth="1"/>
    <col min="13584" max="13584" width="18.33203125" customWidth="1"/>
    <col min="13585" max="13824" width="8.83203125" customWidth="1"/>
    <col min="13825" max="13825" width="13.33203125" customWidth="1"/>
    <col min="13826" max="13826" width="2.6640625" customWidth="1"/>
    <col min="13827" max="13827" width="13.83203125" customWidth="1"/>
    <col min="13828" max="13828" width="18.5" customWidth="1"/>
    <col min="13829" max="13829" width="34.33203125" customWidth="1"/>
    <col min="13830" max="13830" width="9.83203125" customWidth="1"/>
    <col min="13831" max="13831" width="7.5" customWidth="1"/>
    <col min="13832" max="13832" width="10.33203125" customWidth="1"/>
    <col min="13833" max="13833" width="11" customWidth="1"/>
    <col min="13834" max="13835" width="9.1640625" customWidth="1"/>
    <col min="13836" max="13836" width="10.6640625" customWidth="1"/>
    <col min="13837" max="13837" width="9.1640625" customWidth="1"/>
    <col min="13838" max="13838" width="8.83203125" customWidth="1"/>
    <col min="13839" max="13839" width="18.1640625" bestFit="1" customWidth="1"/>
    <col min="13840" max="13840" width="18.33203125" customWidth="1"/>
    <col min="13841" max="14080" width="8.83203125" customWidth="1"/>
    <col min="14081" max="14081" width="13.33203125" customWidth="1"/>
    <col min="14082" max="14082" width="2.6640625" customWidth="1"/>
    <col min="14083" max="14083" width="13.83203125" customWidth="1"/>
    <col min="14084" max="14084" width="18.5" customWidth="1"/>
    <col min="14085" max="14085" width="34.33203125" customWidth="1"/>
    <col min="14086" max="14086" width="9.83203125" customWidth="1"/>
    <col min="14087" max="14087" width="7.5" customWidth="1"/>
    <col min="14088" max="14088" width="10.33203125" customWidth="1"/>
    <col min="14089" max="14089" width="11" customWidth="1"/>
    <col min="14090" max="14091" width="9.1640625" customWidth="1"/>
    <col min="14092" max="14092" width="10.6640625" customWidth="1"/>
    <col min="14093" max="14093" width="9.1640625" customWidth="1"/>
    <col min="14094" max="14094" width="8.83203125" customWidth="1"/>
    <col min="14095" max="14095" width="18.1640625" bestFit="1" customWidth="1"/>
    <col min="14096" max="14096" width="18.33203125" customWidth="1"/>
    <col min="14097" max="14336" width="8.83203125" customWidth="1"/>
    <col min="14337" max="14337" width="13.33203125" customWidth="1"/>
    <col min="14338" max="14338" width="2.6640625" customWidth="1"/>
    <col min="14339" max="14339" width="13.83203125" customWidth="1"/>
    <col min="14340" max="14340" width="18.5" customWidth="1"/>
    <col min="14341" max="14341" width="34.33203125" customWidth="1"/>
    <col min="14342" max="14342" width="9.83203125" customWidth="1"/>
    <col min="14343" max="14343" width="7.5" customWidth="1"/>
    <col min="14344" max="14344" width="10.33203125" customWidth="1"/>
    <col min="14345" max="14345" width="11" customWidth="1"/>
    <col min="14346" max="14347" width="9.1640625" customWidth="1"/>
    <col min="14348" max="14348" width="10.6640625" customWidth="1"/>
    <col min="14349" max="14349" width="9.1640625" customWidth="1"/>
    <col min="14350" max="14350" width="8.83203125" customWidth="1"/>
    <col min="14351" max="14351" width="18.1640625" bestFit="1" customWidth="1"/>
    <col min="14352" max="14352" width="18.33203125" customWidth="1"/>
    <col min="14353" max="14592" width="8.83203125" customWidth="1"/>
    <col min="14593" max="14593" width="13.33203125" customWidth="1"/>
    <col min="14594" max="14594" width="2.6640625" customWidth="1"/>
    <col min="14595" max="14595" width="13.83203125" customWidth="1"/>
    <col min="14596" max="14596" width="18.5" customWidth="1"/>
    <col min="14597" max="14597" width="34.33203125" customWidth="1"/>
    <col min="14598" max="14598" width="9.83203125" customWidth="1"/>
    <col min="14599" max="14599" width="7.5" customWidth="1"/>
    <col min="14600" max="14600" width="10.33203125" customWidth="1"/>
    <col min="14601" max="14601" width="11" customWidth="1"/>
    <col min="14602" max="14603" width="9.1640625" customWidth="1"/>
    <col min="14604" max="14604" width="10.6640625" customWidth="1"/>
    <col min="14605" max="14605" width="9.1640625" customWidth="1"/>
    <col min="14606" max="14606" width="8.83203125" customWidth="1"/>
    <col min="14607" max="14607" width="18.1640625" bestFit="1" customWidth="1"/>
    <col min="14608" max="14608" width="18.33203125" customWidth="1"/>
    <col min="14609" max="14848" width="8.83203125" customWidth="1"/>
    <col min="14849" max="14849" width="13.33203125" customWidth="1"/>
    <col min="14850" max="14850" width="2.6640625" customWidth="1"/>
    <col min="14851" max="14851" width="13.83203125" customWidth="1"/>
    <col min="14852" max="14852" width="18.5" customWidth="1"/>
    <col min="14853" max="14853" width="34.33203125" customWidth="1"/>
    <col min="14854" max="14854" width="9.83203125" customWidth="1"/>
    <col min="14855" max="14855" width="7.5" customWidth="1"/>
    <col min="14856" max="14856" width="10.33203125" customWidth="1"/>
    <col min="14857" max="14857" width="11" customWidth="1"/>
    <col min="14858" max="14859" width="9.1640625" customWidth="1"/>
    <col min="14860" max="14860" width="10.6640625" customWidth="1"/>
    <col min="14861" max="14861" width="9.1640625" customWidth="1"/>
    <col min="14862" max="14862" width="8.83203125" customWidth="1"/>
    <col min="14863" max="14863" width="18.1640625" bestFit="1" customWidth="1"/>
    <col min="14864" max="14864" width="18.33203125" customWidth="1"/>
    <col min="14865" max="15104" width="8.83203125" customWidth="1"/>
    <col min="15105" max="15105" width="13.33203125" customWidth="1"/>
    <col min="15106" max="15106" width="2.6640625" customWidth="1"/>
    <col min="15107" max="15107" width="13.83203125" customWidth="1"/>
    <col min="15108" max="15108" width="18.5" customWidth="1"/>
    <col min="15109" max="15109" width="34.33203125" customWidth="1"/>
    <col min="15110" max="15110" width="9.83203125" customWidth="1"/>
    <col min="15111" max="15111" width="7.5" customWidth="1"/>
    <col min="15112" max="15112" width="10.33203125" customWidth="1"/>
    <col min="15113" max="15113" width="11" customWidth="1"/>
    <col min="15114" max="15115" width="9.1640625" customWidth="1"/>
    <col min="15116" max="15116" width="10.6640625" customWidth="1"/>
    <col min="15117" max="15117" width="9.1640625" customWidth="1"/>
    <col min="15118" max="15118" width="8.83203125" customWidth="1"/>
    <col min="15119" max="15119" width="18.1640625" bestFit="1" customWidth="1"/>
    <col min="15120" max="15120" width="18.33203125" customWidth="1"/>
    <col min="15121" max="15360" width="8.83203125" customWidth="1"/>
    <col min="15361" max="15361" width="13.33203125" customWidth="1"/>
    <col min="15362" max="15362" width="2.6640625" customWidth="1"/>
    <col min="15363" max="15363" width="13.83203125" customWidth="1"/>
    <col min="15364" max="15364" width="18.5" customWidth="1"/>
    <col min="15365" max="15365" width="34.33203125" customWidth="1"/>
    <col min="15366" max="15366" width="9.83203125" customWidth="1"/>
    <col min="15367" max="15367" width="7.5" customWidth="1"/>
    <col min="15368" max="15368" width="10.33203125" customWidth="1"/>
    <col min="15369" max="15369" width="11" customWidth="1"/>
    <col min="15370" max="15371" width="9.1640625" customWidth="1"/>
    <col min="15372" max="15372" width="10.6640625" customWidth="1"/>
    <col min="15373" max="15373" width="9.1640625" customWidth="1"/>
    <col min="15374" max="15374" width="8.83203125" customWidth="1"/>
    <col min="15375" max="15375" width="18.1640625" bestFit="1" customWidth="1"/>
    <col min="15376" max="15376" width="18.33203125" customWidth="1"/>
    <col min="15377" max="15616" width="8.83203125" customWidth="1"/>
    <col min="15617" max="15617" width="13.33203125" customWidth="1"/>
    <col min="15618" max="15618" width="2.6640625" customWidth="1"/>
    <col min="15619" max="15619" width="13.83203125" customWidth="1"/>
    <col min="15620" max="15620" width="18.5" customWidth="1"/>
    <col min="15621" max="15621" width="34.33203125" customWidth="1"/>
    <col min="15622" max="15622" width="9.83203125" customWidth="1"/>
    <col min="15623" max="15623" width="7.5" customWidth="1"/>
    <col min="15624" max="15624" width="10.33203125" customWidth="1"/>
    <col min="15625" max="15625" width="11" customWidth="1"/>
    <col min="15626" max="15627" width="9.1640625" customWidth="1"/>
    <col min="15628" max="15628" width="10.6640625" customWidth="1"/>
    <col min="15629" max="15629" width="9.1640625" customWidth="1"/>
    <col min="15630" max="15630" width="8.83203125" customWidth="1"/>
    <col min="15631" max="15631" width="18.1640625" bestFit="1" customWidth="1"/>
    <col min="15632" max="15632" width="18.33203125" customWidth="1"/>
    <col min="15633" max="15872" width="8.83203125" customWidth="1"/>
    <col min="15873" max="15873" width="13.33203125" customWidth="1"/>
    <col min="15874" max="15874" width="2.6640625" customWidth="1"/>
    <col min="15875" max="15875" width="13.83203125" customWidth="1"/>
    <col min="15876" max="15876" width="18.5" customWidth="1"/>
    <col min="15877" max="15877" width="34.33203125" customWidth="1"/>
    <col min="15878" max="15878" width="9.83203125" customWidth="1"/>
    <col min="15879" max="15879" width="7.5" customWidth="1"/>
    <col min="15880" max="15880" width="10.33203125" customWidth="1"/>
    <col min="15881" max="15881" width="11" customWidth="1"/>
    <col min="15882" max="15883" width="9.1640625" customWidth="1"/>
    <col min="15884" max="15884" width="10.6640625" customWidth="1"/>
    <col min="15885" max="15885" width="9.1640625" customWidth="1"/>
    <col min="15886" max="15886" width="8.83203125" customWidth="1"/>
    <col min="15887" max="15887" width="18.1640625" bestFit="1" customWidth="1"/>
    <col min="15888" max="15888" width="18.33203125" customWidth="1"/>
    <col min="15889" max="16128" width="8.83203125" customWidth="1"/>
    <col min="16129" max="16129" width="13.33203125" customWidth="1"/>
    <col min="16130" max="16130" width="2.6640625" customWidth="1"/>
    <col min="16131" max="16131" width="13.83203125" customWidth="1"/>
    <col min="16132" max="16132" width="18.5" customWidth="1"/>
    <col min="16133" max="16133" width="34.33203125" customWidth="1"/>
    <col min="16134" max="16134" width="9.83203125" customWidth="1"/>
    <col min="16135" max="16135" width="7.5" customWidth="1"/>
    <col min="16136" max="16136" width="10.33203125" customWidth="1"/>
    <col min="16137" max="16137" width="11" customWidth="1"/>
    <col min="16138" max="16139" width="9.1640625" customWidth="1"/>
    <col min="16140" max="16140" width="10.6640625" customWidth="1"/>
    <col min="16141" max="16141" width="9.1640625" customWidth="1"/>
    <col min="16142" max="16142" width="8.83203125" customWidth="1"/>
    <col min="16143" max="16143" width="18.1640625" bestFit="1" customWidth="1"/>
    <col min="16144" max="16144" width="18.33203125" customWidth="1"/>
    <col min="16145" max="16384" width="8.83203125" customWidth="1"/>
  </cols>
  <sheetData>
    <row r="1" spans="1:13" ht="59.5" customHeight="1">
      <c r="A1" s="1" t="s">
        <v>0</v>
      </c>
      <c r="B1" s="1"/>
      <c r="C1" s="2"/>
      <c r="D1" s="2"/>
      <c r="E1" s="2"/>
      <c r="F1" s="3"/>
      <c r="G1" s="4"/>
      <c r="H1" s="4"/>
      <c r="I1" s="4"/>
      <c r="J1" s="4"/>
      <c r="K1" s="5"/>
      <c r="L1" s="5"/>
      <c r="M1" s="5"/>
    </row>
    <row r="2" spans="1:13" ht="19" thickBot="1">
      <c r="D2" s="6"/>
      <c r="E2" s="6"/>
      <c r="F2" s="7"/>
      <c r="G2" s="8"/>
      <c r="H2" s="8"/>
      <c r="I2" s="8"/>
      <c r="J2" s="8"/>
    </row>
    <row r="3" spans="1:13" ht="24" customHeight="1" thickBot="1">
      <c r="A3" s="10" t="s">
        <v>1</v>
      </c>
      <c r="B3" s="11" t="s">
        <v>2</v>
      </c>
      <c r="C3" s="12"/>
      <c r="D3" s="10" t="s">
        <v>3</v>
      </c>
      <c r="E3" s="10" t="s">
        <v>4</v>
      </c>
      <c r="F3" s="13" t="s">
        <v>5</v>
      </c>
      <c r="G3" s="14" t="s">
        <v>6</v>
      </c>
      <c r="H3" s="15"/>
      <c r="I3" s="15"/>
      <c r="J3" s="15"/>
      <c r="K3" s="15"/>
      <c r="L3" s="15"/>
      <c r="M3" s="16"/>
    </row>
    <row r="4" spans="1:13" ht="35" customHeight="1" thickBot="1">
      <c r="A4" s="17"/>
      <c r="B4" s="18"/>
      <c r="C4" s="19"/>
      <c r="D4" s="20"/>
      <c r="E4" s="20"/>
      <c r="F4" s="21"/>
      <c r="G4" s="22" t="s">
        <v>7</v>
      </c>
      <c r="H4" s="23" t="s">
        <v>8</v>
      </c>
      <c r="I4" s="24" t="s">
        <v>9</v>
      </c>
      <c r="J4" s="23" t="s">
        <v>10</v>
      </c>
      <c r="K4" s="25" t="s">
        <v>11</v>
      </c>
      <c r="L4" s="23" t="s">
        <v>12</v>
      </c>
      <c r="M4" s="26" t="s">
        <v>13</v>
      </c>
    </row>
    <row r="5" spans="1:13">
      <c r="A5" s="27"/>
      <c r="B5" s="27"/>
      <c r="C5" s="27"/>
      <c r="D5" s="28"/>
      <c r="E5" s="29"/>
      <c r="F5" s="30"/>
      <c r="G5" s="31"/>
      <c r="H5" s="31"/>
      <c r="I5" s="31"/>
      <c r="J5" s="31"/>
      <c r="K5" s="32"/>
      <c r="L5" s="32"/>
      <c r="M5" s="32"/>
    </row>
    <row r="6" spans="1:13" ht="30" thickBot="1">
      <c r="A6" s="33" t="s">
        <v>14</v>
      </c>
      <c r="B6" s="34"/>
      <c r="C6" s="34" t="s">
        <v>15</v>
      </c>
      <c r="D6" s="35" t="s">
        <v>16</v>
      </c>
      <c r="E6" s="36" t="s">
        <v>17</v>
      </c>
      <c r="F6" s="37" t="s">
        <v>18</v>
      </c>
      <c r="G6" s="38">
        <v>66.239999999999995</v>
      </c>
      <c r="H6" s="38">
        <v>231.58</v>
      </c>
      <c r="I6" s="39">
        <v>0</v>
      </c>
      <c r="J6" s="38">
        <v>261</v>
      </c>
      <c r="K6" s="40">
        <f>SUM(G6:J6)</f>
        <v>558.81999999999994</v>
      </c>
      <c r="L6" s="40">
        <v>169.58</v>
      </c>
      <c r="M6" s="41">
        <f t="shared" ref="M6:M19" si="0">K6+L6</f>
        <v>728.4</v>
      </c>
    </row>
    <row r="7" spans="1:13">
      <c r="A7" s="42"/>
      <c r="B7" s="43"/>
      <c r="C7" s="43"/>
      <c r="D7" s="44" t="s">
        <v>19</v>
      </c>
      <c r="E7" s="36" t="s">
        <v>20</v>
      </c>
      <c r="F7" s="37" t="s">
        <v>21</v>
      </c>
      <c r="G7" s="38">
        <v>4004.34</v>
      </c>
      <c r="H7" s="38">
        <f>203.78+62</f>
        <v>265.77999999999997</v>
      </c>
      <c r="I7" s="38">
        <f>1940-328+122</f>
        <v>1734</v>
      </c>
      <c r="J7" s="38">
        <f>1702.87-328+40</f>
        <v>1414.87</v>
      </c>
      <c r="K7" s="40">
        <f t="shared" ref="K7:K15" si="1">SUM(G7:J7)</f>
        <v>7418.99</v>
      </c>
      <c r="L7" s="40">
        <v>328</v>
      </c>
      <c r="M7" s="41">
        <f t="shared" si="0"/>
        <v>7746.99</v>
      </c>
    </row>
    <row r="8" spans="1:13">
      <c r="A8" s="42"/>
      <c r="B8" s="43"/>
      <c r="C8" s="43"/>
      <c r="D8" s="35" t="s">
        <v>22</v>
      </c>
      <c r="E8" s="36" t="s">
        <v>23</v>
      </c>
      <c r="F8" s="37" t="s">
        <v>18</v>
      </c>
      <c r="G8" s="38">
        <v>1475</v>
      </c>
      <c r="H8" s="38">
        <f>179.46-73</f>
        <v>106.46000000000001</v>
      </c>
      <c r="I8" s="38">
        <v>556.5</v>
      </c>
      <c r="J8" s="38">
        <v>171.45</v>
      </c>
      <c r="K8" s="40">
        <f t="shared" si="1"/>
        <v>2309.41</v>
      </c>
      <c r="L8" s="40">
        <f>130+20</f>
        <v>150</v>
      </c>
      <c r="M8" s="41">
        <f t="shared" si="0"/>
        <v>2459.41</v>
      </c>
    </row>
    <row r="9" spans="1:13" ht="25">
      <c r="A9" s="45"/>
      <c r="B9" s="46"/>
      <c r="C9" s="46"/>
      <c r="D9" s="35" t="s">
        <v>24</v>
      </c>
      <c r="E9" s="36" t="s">
        <v>25</v>
      </c>
      <c r="F9" s="37" t="s">
        <v>26</v>
      </c>
      <c r="G9" s="38">
        <v>718</v>
      </c>
      <c r="H9" s="38">
        <f>717.78-415+301.23+46.61+20.21-150</f>
        <v>520.83000000000004</v>
      </c>
      <c r="I9" s="38">
        <v>335.21</v>
      </c>
      <c r="J9" s="38">
        <f>149.53+551.6</f>
        <v>701.13</v>
      </c>
      <c r="K9" s="40">
        <f t="shared" si="1"/>
        <v>2275.17</v>
      </c>
      <c r="L9" s="40">
        <v>73.66</v>
      </c>
      <c r="M9" s="41">
        <f t="shared" si="0"/>
        <v>2348.83</v>
      </c>
    </row>
    <row r="10" spans="1:13">
      <c r="A10" s="42"/>
      <c r="B10" s="43"/>
      <c r="C10" s="43"/>
      <c r="D10" s="35" t="s">
        <v>27</v>
      </c>
      <c r="E10" s="36" t="s">
        <v>28</v>
      </c>
      <c r="F10" s="37" t="s">
        <v>18</v>
      </c>
      <c r="G10" s="47">
        <f>389.85*2+35</f>
        <v>814.7</v>
      </c>
      <c r="H10" s="38">
        <f>301.99</f>
        <v>301.99</v>
      </c>
      <c r="I10" s="38">
        <v>586.53</v>
      </c>
      <c r="J10" s="38">
        <f>850.3</f>
        <v>850.3</v>
      </c>
      <c r="K10" s="40">
        <f t="shared" si="1"/>
        <v>2553.52</v>
      </c>
      <c r="L10" s="40">
        <v>171</v>
      </c>
      <c r="M10" s="41">
        <f t="shared" si="0"/>
        <v>2724.52</v>
      </c>
    </row>
    <row r="11" spans="1:13">
      <c r="A11" s="45"/>
      <c r="B11" s="46"/>
      <c r="C11" s="48"/>
      <c r="D11" s="35" t="s">
        <v>29</v>
      </c>
      <c r="E11" s="36" t="s">
        <v>30</v>
      </c>
      <c r="F11" s="37" t="s">
        <v>31</v>
      </c>
      <c r="G11" s="47">
        <f>389.85*2+35</f>
        <v>814.7</v>
      </c>
      <c r="H11" s="38">
        <f>297.19-70</f>
        <v>227.19</v>
      </c>
      <c r="I11" s="38">
        <v>730.76</v>
      </c>
      <c r="J11" s="47">
        <f>447.49</f>
        <v>447.49</v>
      </c>
      <c r="K11" s="40">
        <f t="shared" si="1"/>
        <v>2220.1400000000003</v>
      </c>
      <c r="L11" s="40">
        <v>177.54</v>
      </c>
      <c r="M11" s="41">
        <f t="shared" si="0"/>
        <v>2397.6800000000003</v>
      </c>
    </row>
    <row r="12" spans="1:13">
      <c r="A12" s="45"/>
      <c r="B12" s="46"/>
      <c r="C12" s="46"/>
      <c r="D12" s="35" t="s">
        <v>32</v>
      </c>
      <c r="E12" s="36" t="s">
        <v>33</v>
      </c>
      <c r="F12" s="37" t="s">
        <v>34</v>
      </c>
      <c r="G12" s="38">
        <f>959.82</f>
        <v>959.82</v>
      </c>
      <c r="H12" s="38">
        <f>125.63+120.65</f>
        <v>246.28</v>
      </c>
      <c r="I12" s="38">
        <f>287+113</f>
        <v>400</v>
      </c>
      <c r="J12" s="38">
        <v>129.25</v>
      </c>
      <c r="K12" s="40">
        <f t="shared" si="1"/>
        <v>1735.3500000000001</v>
      </c>
      <c r="L12" s="40"/>
      <c r="M12" s="41">
        <f t="shared" si="0"/>
        <v>1735.3500000000001</v>
      </c>
    </row>
    <row r="13" spans="1:13" ht="25">
      <c r="A13" s="45"/>
      <c r="B13" s="46"/>
      <c r="C13" s="46"/>
      <c r="D13" s="35" t="s">
        <v>35</v>
      </c>
      <c r="E13" s="36" t="s">
        <v>36</v>
      </c>
      <c r="F13" s="37" t="s">
        <v>18</v>
      </c>
      <c r="G13" s="38">
        <v>725</v>
      </c>
      <c r="H13" s="38">
        <v>185</v>
      </c>
      <c r="I13" s="38">
        <v>869</v>
      </c>
      <c r="J13" s="39">
        <v>233.6</v>
      </c>
      <c r="K13" s="40">
        <f t="shared" si="1"/>
        <v>2012.6</v>
      </c>
      <c r="L13" s="40">
        <v>292</v>
      </c>
      <c r="M13" s="41">
        <f t="shared" si="0"/>
        <v>2304.6</v>
      </c>
    </row>
    <row r="14" spans="1:13">
      <c r="A14" s="45"/>
      <c r="B14" s="46"/>
      <c r="C14" s="46"/>
      <c r="D14" s="35" t="s">
        <v>37</v>
      </c>
      <c r="E14" s="36" t="s">
        <v>38</v>
      </c>
      <c r="F14" s="37" t="s">
        <v>39</v>
      </c>
      <c r="G14" s="38">
        <v>819</v>
      </c>
      <c r="H14" s="38">
        <f>194+230.08</f>
        <v>424.08000000000004</v>
      </c>
      <c r="I14" s="39">
        <v>0</v>
      </c>
      <c r="J14" s="38">
        <f>317.45+83.85</f>
        <v>401.29999999999995</v>
      </c>
      <c r="K14" s="40">
        <f t="shared" si="1"/>
        <v>1644.3799999999999</v>
      </c>
      <c r="L14" s="40">
        <f>262.9-71</f>
        <v>191.89999999999998</v>
      </c>
      <c r="M14" s="41">
        <f t="shared" si="0"/>
        <v>1836.2799999999997</v>
      </c>
    </row>
    <row r="15" spans="1:13" ht="35" customHeight="1">
      <c r="A15" s="45"/>
      <c r="B15" s="46"/>
      <c r="C15" s="46"/>
      <c r="D15" s="35" t="s">
        <v>40</v>
      </c>
      <c r="E15" s="36" t="s">
        <v>41</v>
      </c>
      <c r="F15" s="37" t="s">
        <v>42</v>
      </c>
      <c r="G15" s="38">
        <v>887.85</v>
      </c>
      <c r="H15" s="38">
        <v>461.8</v>
      </c>
      <c r="I15" s="39">
        <v>0</v>
      </c>
      <c r="J15" s="38">
        <v>91.45</v>
      </c>
      <c r="K15" s="40">
        <f t="shared" si="1"/>
        <v>1441.1000000000001</v>
      </c>
      <c r="L15" s="40">
        <v>71.36</v>
      </c>
      <c r="M15" s="41">
        <f t="shared" si="0"/>
        <v>1512.46</v>
      </c>
    </row>
    <row r="16" spans="1:13" ht="25">
      <c r="A16" s="45"/>
      <c r="B16" s="46"/>
      <c r="C16" s="46"/>
      <c r="D16" s="35">
        <v>45585</v>
      </c>
      <c r="E16" s="36" t="s">
        <v>43</v>
      </c>
      <c r="F16" s="37" t="s">
        <v>18</v>
      </c>
      <c r="G16" s="38">
        <v>110</v>
      </c>
      <c r="H16" s="38">
        <f>439+230.08</f>
        <v>669.08</v>
      </c>
      <c r="I16" s="39">
        <v>0</v>
      </c>
      <c r="J16" s="39">
        <v>0</v>
      </c>
      <c r="K16" s="39">
        <v>0</v>
      </c>
      <c r="L16" s="40">
        <v>566.66999999999996</v>
      </c>
      <c r="M16" s="41">
        <f t="shared" si="0"/>
        <v>566.66999999999996</v>
      </c>
    </row>
    <row r="17" spans="1:13" ht="25">
      <c r="A17" s="45"/>
      <c r="B17" s="46"/>
      <c r="C17" s="46"/>
      <c r="D17" s="35" t="s">
        <v>44</v>
      </c>
      <c r="E17" s="36" t="s">
        <v>45</v>
      </c>
      <c r="F17" s="37" t="s">
        <v>34</v>
      </c>
      <c r="G17" s="38">
        <v>1029</v>
      </c>
      <c r="H17" s="38">
        <f>355.99</f>
        <v>355.99</v>
      </c>
      <c r="I17" s="38">
        <f>517.28+368.74</f>
        <v>886.02</v>
      </c>
      <c r="J17" s="38">
        <v>203.25</v>
      </c>
      <c r="K17" s="40">
        <f>SUM(G17:J17)</f>
        <v>2474.2600000000002</v>
      </c>
      <c r="L17" s="40">
        <v>29</v>
      </c>
      <c r="M17" s="41">
        <f t="shared" si="0"/>
        <v>2503.2600000000002</v>
      </c>
    </row>
    <row r="18" spans="1:13" ht="25">
      <c r="A18" s="45"/>
      <c r="B18" s="46"/>
      <c r="C18" s="46"/>
      <c r="D18" s="35" t="s">
        <v>46</v>
      </c>
      <c r="E18" s="36" t="s">
        <v>47</v>
      </c>
      <c r="F18" s="37" t="s">
        <v>31</v>
      </c>
      <c r="G18" s="38">
        <f>558.91+29</f>
        <v>587.91</v>
      </c>
      <c r="H18" s="38">
        <f>147.99+150</f>
        <v>297.99</v>
      </c>
      <c r="I18" s="38">
        <f>616.42</f>
        <v>616.41999999999996</v>
      </c>
      <c r="J18" s="38">
        <f>1325+119.4+62.55</f>
        <v>1506.95</v>
      </c>
      <c r="K18" s="40">
        <f>SUM(G18:J18)</f>
        <v>3009.27</v>
      </c>
      <c r="L18" s="40">
        <f>1546.22+43.29</f>
        <v>1589.51</v>
      </c>
      <c r="M18" s="41">
        <f t="shared" si="0"/>
        <v>4598.78</v>
      </c>
    </row>
    <row r="19" spans="1:13" ht="45.5" customHeight="1">
      <c r="A19" s="45"/>
      <c r="B19" s="46"/>
      <c r="C19" s="46"/>
      <c r="D19" s="35" t="s">
        <v>48</v>
      </c>
      <c r="E19" s="36" t="s">
        <v>49</v>
      </c>
      <c r="F19" s="37" t="s">
        <v>18</v>
      </c>
      <c r="G19" s="38">
        <v>35</v>
      </c>
      <c r="H19" s="38">
        <f>156.61+10</f>
        <v>166.61</v>
      </c>
      <c r="I19" s="38">
        <v>479.84955752212392</v>
      </c>
      <c r="J19" s="38">
        <v>315.05</v>
      </c>
      <c r="K19" s="40">
        <f>SUM(G19:J19)</f>
        <v>996.50955752212394</v>
      </c>
      <c r="L19" s="40">
        <f>926.16+1344.18</f>
        <v>2270.34</v>
      </c>
      <c r="M19" s="41">
        <f t="shared" si="0"/>
        <v>3266.8495575221241</v>
      </c>
    </row>
    <row r="20" spans="1:13" ht="25">
      <c r="A20" s="45"/>
      <c r="B20" s="46"/>
      <c r="C20" s="46"/>
      <c r="D20" s="35" t="s">
        <v>50</v>
      </c>
      <c r="E20" s="36" t="s">
        <v>51</v>
      </c>
      <c r="F20" s="37" t="s">
        <v>31</v>
      </c>
      <c r="G20" s="38">
        <v>35</v>
      </c>
      <c r="H20" s="38"/>
      <c r="I20" s="38"/>
      <c r="J20" s="38"/>
      <c r="K20" s="40"/>
      <c r="L20" s="40"/>
      <c r="M20" s="41"/>
    </row>
    <row r="21" spans="1:13">
      <c r="A21" s="45"/>
      <c r="B21" s="46"/>
      <c r="C21" s="46"/>
      <c r="D21" s="35" t="s">
        <v>52</v>
      </c>
      <c r="E21" s="36" t="s">
        <v>53</v>
      </c>
      <c r="F21" s="37" t="s">
        <v>54</v>
      </c>
      <c r="G21" s="38">
        <v>1083.45</v>
      </c>
      <c r="H21" s="38"/>
      <c r="I21" s="38"/>
      <c r="J21" s="38"/>
      <c r="K21" s="40"/>
      <c r="L21" s="40"/>
      <c r="M21" s="41"/>
    </row>
    <row r="22" spans="1:13" ht="61">
      <c r="A22" s="49"/>
      <c r="B22" s="50"/>
      <c r="C22" s="51"/>
      <c r="D22" s="35" t="s">
        <v>55</v>
      </c>
      <c r="E22" s="36" t="s">
        <v>56</v>
      </c>
      <c r="F22" s="37" t="s">
        <v>18</v>
      </c>
      <c r="G22" s="38"/>
      <c r="H22" s="38"/>
      <c r="I22" s="38"/>
      <c r="J22" s="38"/>
      <c r="K22" s="40"/>
      <c r="L22" s="40"/>
      <c r="M22" s="41"/>
    </row>
    <row r="23" spans="1:13">
      <c r="A23" s="52"/>
      <c r="B23" s="53"/>
      <c r="C23" s="54"/>
      <c r="D23" s="55"/>
      <c r="E23" s="56" t="s">
        <v>13</v>
      </c>
      <c r="F23" s="57"/>
      <c r="G23" s="58">
        <f t="shared" ref="G23:M23" si="2">SUM(G6:G22)</f>
        <v>14165.01</v>
      </c>
      <c r="H23" s="58">
        <f t="shared" si="2"/>
        <v>4460.66</v>
      </c>
      <c r="I23" s="58">
        <f t="shared" si="2"/>
        <v>7194.2895575221246</v>
      </c>
      <c r="J23" s="58">
        <f t="shared" si="2"/>
        <v>6727.09</v>
      </c>
      <c r="K23" s="58">
        <f t="shared" si="2"/>
        <v>30649.519557522122</v>
      </c>
      <c r="L23" s="58">
        <f t="shared" si="2"/>
        <v>6080.5599999999995</v>
      </c>
      <c r="M23" s="59">
        <f t="shared" si="2"/>
        <v>36730.07955752212</v>
      </c>
    </row>
    <row r="24" spans="1:13">
      <c r="A24" s="46"/>
      <c r="B24" s="46"/>
      <c r="C24" s="46"/>
      <c r="D24" s="60"/>
      <c r="E24" s="61"/>
      <c r="F24" s="62"/>
      <c r="G24" s="63">
        <f>G23+H23</f>
        <v>18625.669999999998</v>
      </c>
      <c r="H24" s="63"/>
      <c r="I24" s="64"/>
      <c r="J24" s="64"/>
      <c r="K24" s="64"/>
      <c r="L24" s="64"/>
      <c r="M24" s="65"/>
    </row>
    <row r="25" spans="1:13">
      <c r="A25" s="46"/>
      <c r="B25" s="46"/>
      <c r="C25" s="46"/>
      <c r="D25" s="60"/>
      <c r="E25" s="61"/>
      <c r="F25" s="62"/>
      <c r="G25" s="66"/>
      <c r="H25" s="66"/>
      <c r="I25" s="64"/>
      <c r="J25" s="64"/>
      <c r="K25" s="64"/>
      <c r="L25" s="64"/>
      <c r="M25" s="65"/>
    </row>
    <row r="26" spans="1:13">
      <c r="A26" s="46"/>
      <c r="B26" s="46"/>
      <c r="C26" s="46"/>
      <c r="D26" s="67"/>
      <c r="E26" s="67" t="s">
        <v>57</v>
      </c>
      <c r="F26" s="68"/>
      <c r="G26" s="69" t="s">
        <v>58</v>
      </c>
      <c r="H26" s="70"/>
      <c r="I26" s="71" t="s">
        <v>59</v>
      </c>
      <c r="J26" s="71" t="s">
        <v>60</v>
      </c>
      <c r="K26" s="66" t="s">
        <v>61</v>
      </c>
      <c r="L26" s="71" t="s">
        <v>62</v>
      </c>
      <c r="M26" s="72"/>
    </row>
    <row r="27" spans="1:13">
      <c r="D27" s="67"/>
      <c r="E27" s="67" t="s">
        <v>63</v>
      </c>
      <c r="F27" s="68"/>
      <c r="G27" s="63">
        <v>19711.14</v>
      </c>
      <c r="H27" s="63"/>
      <c r="I27" s="66">
        <v>7194</v>
      </c>
      <c r="J27" s="66">
        <v>6725.61</v>
      </c>
      <c r="K27" s="66"/>
      <c r="L27" s="66">
        <v>6081.43</v>
      </c>
    </row>
    <row r="28" spans="1:13">
      <c r="D28" s="67"/>
      <c r="E28" s="67" t="s">
        <v>64</v>
      </c>
      <c r="F28" s="68"/>
      <c r="G28" s="73">
        <f>G24-G27</f>
        <v>-1085.4700000000012</v>
      </c>
      <c r="H28" s="73"/>
      <c r="I28" s="72">
        <f>I23-I27</f>
        <v>0.28955752212459629</v>
      </c>
      <c r="J28" s="72">
        <f>J23-J27</f>
        <v>1.4800000000004729</v>
      </c>
      <c r="K28" s="72"/>
      <c r="L28" s="72">
        <f>L23-L27</f>
        <v>-0.87000000000080036</v>
      </c>
      <c r="M28" s="72"/>
    </row>
    <row r="29" spans="1:13">
      <c r="D29" s="67"/>
      <c r="E29" s="67"/>
      <c r="F29" s="68"/>
      <c r="G29" s="72"/>
      <c r="H29" s="72"/>
      <c r="I29" s="72"/>
      <c r="K29" s="72"/>
      <c r="L29" s="72"/>
      <c r="M29" s="72"/>
    </row>
    <row r="30" spans="1:13">
      <c r="E30" s="67" t="s">
        <v>65</v>
      </c>
      <c r="F30"/>
      <c r="G30" s="74">
        <v>959.82</v>
      </c>
      <c r="H30"/>
      <c r="I30"/>
      <c r="J30"/>
      <c r="K30"/>
      <c r="L30"/>
      <c r="M30"/>
    </row>
    <row r="31" spans="1:13">
      <c r="E31" s="67" t="s">
        <v>66</v>
      </c>
      <c r="F31"/>
      <c r="G31" s="74">
        <v>125.63</v>
      </c>
      <c r="H31"/>
      <c r="I31"/>
      <c r="J31"/>
      <c r="K31"/>
      <c r="L31"/>
      <c r="M31"/>
    </row>
    <row r="32" spans="1:13">
      <c r="F32"/>
      <c r="G32"/>
      <c r="H32"/>
      <c r="I32"/>
      <c r="J32"/>
      <c r="K32"/>
      <c r="L32"/>
      <c r="M32"/>
    </row>
    <row r="33" spans="6:13">
      <c r="F33"/>
      <c r="G33"/>
      <c r="H33"/>
      <c r="I33"/>
      <c r="J33"/>
      <c r="K33"/>
      <c r="L33"/>
      <c r="M33"/>
    </row>
    <row r="34" spans="6:13">
      <c r="F34"/>
      <c r="G34"/>
      <c r="H34"/>
      <c r="I34"/>
      <c r="J34"/>
      <c r="K34"/>
      <c r="L34"/>
      <c r="M34"/>
    </row>
    <row r="35" spans="6:13">
      <c r="F35"/>
      <c r="G35"/>
      <c r="H35"/>
      <c r="I35"/>
      <c r="J35"/>
      <c r="K35"/>
      <c r="L35"/>
      <c r="M35"/>
    </row>
    <row r="36" spans="6:13">
      <c r="F36"/>
      <c r="G36"/>
      <c r="H36"/>
      <c r="I36"/>
      <c r="J36"/>
      <c r="K36"/>
      <c r="L36"/>
      <c r="M36"/>
    </row>
    <row r="37" spans="6:13">
      <c r="F37"/>
      <c r="G37"/>
      <c r="H37"/>
      <c r="I37"/>
      <c r="J37"/>
      <c r="K37"/>
      <c r="L37"/>
      <c r="M37"/>
    </row>
    <row r="38" spans="6:13">
      <c r="F38"/>
      <c r="G38"/>
      <c r="H38"/>
      <c r="I38"/>
      <c r="J38"/>
      <c r="K38"/>
      <c r="L38"/>
      <c r="M38"/>
    </row>
    <row r="39" spans="6:13">
      <c r="F39"/>
      <c r="G39"/>
      <c r="H39"/>
      <c r="I39"/>
      <c r="J39"/>
      <c r="K39"/>
      <c r="L39"/>
      <c r="M39"/>
    </row>
    <row r="40" spans="6:13">
      <c r="F40"/>
      <c r="G40"/>
      <c r="H40"/>
      <c r="I40"/>
      <c r="J40"/>
      <c r="K40"/>
      <c r="L40"/>
      <c r="M40"/>
    </row>
    <row r="41" spans="6:13">
      <c r="F41"/>
      <c r="G41"/>
      <c r="H41"/>
      <c r="I41"/>
      <c r="J41"/>
      <c r="K41"/>
      <c r="L41"/>
      <c r="M41"/>
    </row>
    <row r="42" spans="6:13">
      <c r="F42"/>
      <c r="G42"/>
      <c r="H42"/>
      <c r="I42"/>
      <c r="J42"/>
      <c r="K42"/>
      <c r="L42"/>
      <c r="M42"/>
    </row>
    <row r="43" spans="6:13">
      <c r="F43"/>
      <c r="G43"/>
      <c r="H43"/>
      <c r="I43"/>
      <c r="J43"/>
      <c r="K43"/>
      <c r="L43"/>
      <c r="M43"/>
    </row>
    <row r="44" spans="6:13">
      <c r="F44"/>
      <c r="G44"/>
      <c r="H44"/>
      <c r="I44"/>
      <c r="J44"/>
      <c r="K44"/>
      <c r="L44"/>
      <c r="M44"/>
    </row>
    <row r="45" spans="6:13">
      <c r="F45"/>
      <c r="G45"/>
      <c r="H45"/>
      <c r="I45"/>
      <c r="J45"/>
      <c r="K45"/>
      <c r="L45"/>
      <c r="M45"/>
    </row>
    <row r="46" spans="6:13">
      <c r="F46"/>
      <c r="G46"/>
      <c r="H46"/>
      <c r="I46"/>
      <c r="J46"/>
      <c r="K46"/>
      <c r="L46"/>
      <c r="M46"/>
    </row>
    <row r="47" spans="6:13">
      <c r="F47"/>
      <c r="G47"/>
      <c r="H47"/>
      <c r="I47"/>
      <c r="J47"/>
      <c r="K47"/>
      <c r="L47"/>
      <c r="M47"/>
    </row>
    <row r="48" spans="6:13">
      <c r="F48"/>
      <c r="G48"/>
      <c r="H48"/>
      <c r="I48"/>
      <c r="J48"/>
      <c r="K48"/>
      <c r="L48"/>
      <c r="M48"/>
    </row>
    <row r="49" spans="4:13">
      <c r="F49"/>
      <c r="G49"/>
      <c r="H49"/>
      <c r="I49"/>
      <c r="J49"/>
      <c r="K49"/>
      <c r="L49"/>
      <c r="M49"/>
    </row>
    <row r="50" spans="4:13">
      <c r="D50" s="67"/>
      <c r="E50" s="67"/>
      <c r="F50"/>
      <c r="G50"/>
      <c r="H50"/>
      <c r="I50"/>
      <c r="J50"/>
      <c r="K50"/>
      <c r="L50"/>
      <c r="M50"/>
    </row>
    <row r="51" spans="4:13">
      <c r="D51" s="67"/>
      <c r="E51" s="67"/>
      <c r="F51"/>
      <c r="G51"/>
      <c r="H51"/>
      <c r="I51"/>
      <c r="J51"/>
      <c r="K51"/>
      <c r="L51"/>
      <c r="M51"/>
    </row>
    <row r="52" spans="4:13">
      <c r="F52"/>
      <c r="G52"/>
      <c r="H52"/>
      <c r="I52"/>
      <c r="J52"/>
      <c r="K52"/>
      <c r="L52"/>
      <c r="M52"/>
    </row>
    <row r="53" spans="4:13">
      <c r="F53"/>
      <c r="G53"/>
      <c r="H53"/>
      <c r="I53"/>
      <c r="J53"/>
      <c r="K53"/>
      <c r="L53"/>
      <c r="M53"/>
    </row>
    <row r="54" spans="4:13">
      <c r="F54"/>
      <c r="G54"/>
      <c r="H54"/>
      <c r="I54"/>
      <c r="J54"/>
      <c r="K54"/>
      <c r="L54"/>
      <c r="M54"/>
    </row>
  </sheetData>
  <mergeCells count="11">
    <mergeCell ref="G3:M3"/>
    <mergeCell ref="G24:H24"/>
    <mergeCell ref="G26:H26"/>
    <mergeCell ref="G27:H27"/>
    <mergeCell ref="G28:H28"/>
    <mergeCell ref="A1:E1"/>
    <mergeCell ref="A3:A4"/>
    <mergeCell ref="B3:C4"/>
    <mergeCell ref="D3:D4"/>
    <mergeCell ref="E3:E4"/>
    <mergeCell ref="F3:F4"/>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MH24-25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Eldabaa</dc:creator>
  <cp:lastModifiedBy>Sara Eldabaa</cp:lastModifiedBy>
  <dcterms:created xsi:type="dcterms:W3CDTF">2025-02-21T19:19:35Z</dcterms:created>
  <dcterms:modified xsi:type="dcterms:W3CDTF">2025-02-21T19:19:45Z</dcterms:modified>
</cp:coreProperties>
</file>